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as.tran\Documents\OFA Website\OFAWEB_new\001_OFA_New_Drupal_site\01_tanf\WPR\2020\"/>
    </mc:Choice>
  </mc:AlternateContent>
  <xr:revisionPtr revIDLastSave="0" documentId="13_ncr:1_{8FF4B115-95E7-4B4E-B1BA-E6E87EBBE571}" xr6:coauthVersionLast="45" xr6:coauthVersionMax="45" xr10:uidLastSave="{00000000-0000-0000-0000-000000000000}"/>
  <bookViews>
    <workbookView xWindow="-110" yWindow="-110" windowWidth="19420" windowHeight="10420" tabRatio="819" activeTab="1" xr2:uid="{00000000-000D-0000-FFFF-FFFF00000000}"/>
  </bookViews>
  <sheets>
    <sheet name="0" sheetId="34" r:id="rId1"/>
    <sheet name="List of Tables" sheetId="35" r:id="rId2"/>
    <sheet name="1A" sheetId="1" r:id="rId3"/>
    <sheet name="1B" sheetId="26" r:id="rId4"/>
    <sheet name="1C" sheetId="15" r:id="rId5"/>
    <sheet name="2" sheetId="33" r:id="rId6"/>
    <sheet name="3A" sheetId="17" r:id="rId7"/>
    <sheet name="3B" sheetId="16" r:id="rId8"/>
    <sheet name="4A" sheetId="2" r:id="rId9"/>
    <sheet name="4B" sheetId="7" r:id="rId10"/>
    <sheet name="5A" sheetId="8" r:id="rId11"/>
    <sheet name="5B" sheetId="9" r:id="rId12"/>
    <sheet name="6A" sheetId="10" r:id="rId13"/>
    <sheet name="6B" sheetId="12" r:id="rId14"/>
    <sheet name="6C" sheetId="14" r:id="rId15"/>
    <sheet name="7A" sheetId="23" r:id="rId16"/>
    <sheet name="7B" sheetId="19" r:id="rId17"/>
    <sheet name="8A" sheetId="25" r:id="rId18"/>
    <sheet name="8B" sheetId="24" r:id="rId19"/>
    <sheet name="9" sheetId="27" r:id="rId20"/>
    <sheet name="10A" sheetId="31" r:id="rId21"/>
    <sheet name="10B" sheetId="30" r:id="rId22"/>
    <sheet name="11A" sheetId="29" r:id="rId23"/>
    <sheet name="11B" sheetId="32" r:id="rId24"/>
  </sheets>
  <definedNames>
    <definedName name="_xlnm.Print_Area" localSheetId="2">'1A'!$A$1:$I$63</definedName>
    <definedName name="_xlnm.Print_Area" localSheetId="3">'1B'!$A$1:$I$62</definedName>
    <definedName name="_xlnm.Print_Area" localSheetId="4">'1C'!$A$1:$K$62</definedName>
    <definedName name="_xlnm.Print_Area" localSheetId="5">'2'!$A$1:$G$61</definedName>
    <definedName name="_xlnm.Print_Area" localSheetId="7">'3B'!$A$1:$J$62</definedName>
    <definedName name="_xlnm.Print_Area" localSheetId="8">'4A'!$A$1:$S$61</definedName>
    <definedName name="_xlnm.Print_Area" localSheetId="9">'4B'!$A$1:$S$61</definedName>
    <definedName name="_xlnm.Print_Area" localSheetId="10">'5A'!$A$1:$S$62</definedName>
    <definedName name="_xlnm.Print_Area" localSheetId="11">'5B'!$A$1:$S$62</definedName>
    <definedName name="_xlnm.Print_Area" localSheetId="12">'6A'!$A$1:$P$61</definedName>
    <definedName name="_xlnm.Print_Area" localSheetId="13">'6B'!$A$1:$P$62</definedName>
    <definedName name="_xlnm.Print_Area" localSheetId="18">'8B'!$A$1:$K$63</definedName>
    <definedName name="_xlnm.Print_Area" localSheetId="19">'9'!$A$1:$E$61</definedName>
    <definedName name="_xlnm.Print_Area" localSheetId="1">'List of Tables'!$A$1:$B$24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25" l="1"/>
  <c r="F8" i="26" l="1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G60" i="33"/>
  <c r="H61" i="1" s="1"/>
  <c r="I61" i="1" s="1"/>
  <c r="G59" i="33"/>
  <c r="H60" i="1" s="1"/>
  <c r="I60" i="1" s="1"/>
  <c r="G57" i="33"/>
  <c r="G54" i="33"/>
  <c r="H55" i="1" s="1"/>
  <c r="G51" i="33"/>
  <c r="H52" i="1" s="1"/>
  <c r="G48" i="33"/>
  <c r="G46" i="33"/>
  <c r="H47" i="1" s="1"/>
  <c r="G45" i="33"/>
  <c r="H46" i="1" s="1"/>
  <c r="I46" i="1" s="1"/>
  <c r="G43" i="33"/>
  <c r="H44" i="1" s="1"/>
  <c r="G41" i="33"/>
  <c r="H42" i="1" s="1"/>
  <c r="I42" i="1" s="1"/>
  <c r="G39" i="33"/>
  <c r="G38" i="33"/>
  <c r="G36" i="33"/>
  <c r="G34" i="33"/>
  <c r="G29" i="33"/>
  <c r="H30" i="1" s="1"/>
  <c r="G27" i="33"/>
  <c r="H28" i="1" s="1"/>
  <c r="I28" i="1" s="1"/>
  <c r="G25" i="33"/>
  <c r="H26" i="1" s="1"/>
  <c r="G24" i="33"/>
  <c r="H25" i="1" s="1"/>
  <c r="I25" i="1" s="1"/>
  <c r="G23" i="33"/>
  <c r="G22" i="33"/>
  <c r="G19" i="33"/>
  <c r="G18" i="33"/>
  <c r="G16" i="33"/>
  <c r="H17" i="1" s="1"/>
  <c r="G11" i="33"/>
  <c r="G10" i="33"/>
  <c r="H11" i="1" s="1"/>
  <c r="I11" i="1" s="1"/>
  <c r="G9" i="33"/>
  <c r="H10" i="1" s="1"/>
  <c r="I10" i="1" s="1"/>
  <c r="G8" i="33"/>
  <c r="G7" i="33"/>
  <c r="C60" i="33"/>
  <c r="C59" i="33"/>
  <c r="C58" i="33"/>
  <c r="C59" i="1" s="1"/>
  <c r="C57" i="33"/>
  <c r="C58" i="1" s="1"/>
  <c r="D58" i="1" s="1"/>
  <c r="C56" i="33"/>
  <c r="C57" i="1" s="1"/>
  <c r="C55" i="33"/>
  <c r="C56" i="1" s="1"/>
  <c r="D56" i="1" s="1"/>
  <c r="C54" i="33"/>
  <c r="C53" i="33"/>
  <c r="C52" i="33"/>
  <c r="C53" i="1" s="1"/>
  <c r="C51" i="33"/>
  <c r="C50" i="33"/>
  <c r="C51" i="1" s="1"/>
  <c r="C49" i="33"/>
  <c r="C50" i="1" s="1"/>
  <c r="D50" i="1" s="1"/>
  <c r="C48" i="33"/>
  <c r="C49" i="1" s="1"/>
  <c r="D49" i="1" s="1"/>
  <c r="C47" i="33"/>
  <c r="C48" i="1" s="1"/>
  <c r="D48" i="1" s="1"/>
  <c r="C46" i="33"/>
  <c r="C45" i="33"/>
  <c r="C44" i="33"/>
  <c r="C43" i="33"/>
  <c r="C42" i="33"/>
  <c r="C43" i="1" s="1"/>
  <c r="C41" i="33"/>
  <c r="C42" i="1" s="1"/>
  <c r="D42" i="1" s="1"/>
  <c r="C40" i="33"/>
  <c r="C41" i="1" s="1"/>
  <c r="C39" i="33"/>
  <c r="C40" i="1" s="1"/>
  <c r="D40" i="1" s="1"/>
  <c r="C38" i="33"/>
  <c r="C37" i="33"/>
  <c r="C36" i="33"/>
  <c r="C35" i="33"/>
  <c r="C34" i="33"/>
  <c r="C35" i="1" s="1"/>
  <c r="D35" i="1" s="1"/>
  <c r="C33" i="33"/>
  <c r="C34" i="1" s="1"/>
  <c r="C32" i="33"/>
  <c r="C33" i="1" s="1"/>
  <c r="C31" i="33"/>
  <c r="C32" i="1" s="1"/>
  <c r="D32" i="1" s="1"/>
  <c r="C30" i="33"/>
  <c r="C29" i="33"/>
  <c r="C28" i="33"/>
  <c r="C27" i="33"/>
  <c r="C26" i="33"/>
  <c r="C27" i="1" s="1"/>
  <c r="D27" i="1" s="1"/>
  <c r="C25" i="33"/>
  <c r="C26" i="1" s="1"/>
  <c r="D26" i="1" s="1"/>
  <c r="C24" i="33"/>
  <c r="C25" i="1" s="1"/>
  <c r="D25" i="1" s="1"/>
  <c r="C23" i="33"/>
  <c r="C24" i="1" s="1"/>
  <c r="D24" i="1" s="1"/>
  <c r="C22" i="33"/>
  <c r="C21" i="33"/>
  <c r="C20" i="33"/>
  <c r="C19" i="33"/>
  <c r="C18" i="33"/>
  <c r="C19" i="1" s="1"/>
  <c r="C17" i="33"/>
  <c r="C18" i="1" s="1"/>
  <c r="C16" i="33"/>
  <c r="C17" i="1" s="1"/>
  <c r="C15" i="33"/>
  <c r="C16" i="1" s="1"/>
  <c r="D16" i="1" s="1"/>
  <c r="C14" i="33"/>
  <c r="C13" i="33"/>
  <c r="C12" i="33"/>
  <c r="C11" i="33"/>
  <c r="C10" i="33"/>
  <c r="C11" i="1" s="1"/>
  <c r="C9" i="33"/>
  <c r="C10" i="1" s="1"/>
  <c r="D10" i="1" s="1"/>
  <c r="C8" i="33"/>
  <c r="C9" i="1" s="1"/>
  <c r="D9" i="1" s="1"/>
  <c r="C7" i="33"/>
  <c r="C8" i="1" s="1"/>
  <c r="D8" i="1" s="1"/>
  <c r="F61" i="7"/>
  <c r="F6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7" i="2"/>
  <c r="F6" i="2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7" i="16"/>
  <c r="H6" i="16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7" i="17"/>
  <c r="G6" i="17"/>
  <c r="F61" i="8"/>
  <c r="F6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" i="9"/>
  <c r="E6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7" i="24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" i="33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7" i="15"/>
  <c r="G6" i="15"/>
  <c r="F7" i="26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7" i="1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I7" i="15"/>
  <c r="J7" i="15"/>
  <c r="K7" i="15"/>
  <c r="A3" i="32"/>
  <c r="A3" i="29"/>
  <c r="A3" i="30"/>
  <c r="A3" i="31"/>
  <c r="A3" i="27"/>
  <c r="A3" i="24"/>
  <c r="A3" i="25"/>
  <c r="A3" i="19"/>
  <c r="A3" i="23"/>
  <c r="A3" i="14"/>
  <c r="A3" i="12"/>
  <c r="A3" i="10"/>
  <c r="A3" i="9"/>
  <c r="A3" i="8"/>
  <c r="A3" i="7"/>
  <c r="A3" i="2"/>
  <c r="A3" i="16"/>
  <c r="A3" i="33"/>
  <c r="A3" i="26"/>
  <c r="H39" i="1"/>
  <c r="G39" i="1"/>
  <c r="I39" i="1"/>
  <c r="I39" i="15"/>
  <c r="J39" i="1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C14" i="9"/>
  <c r="C15" i="9"/>
  <c r="C16" i="9"/>
  <c r="D61" i="9"/>
  <c r="P61" i="9" s="1"/>
  <c r="J61" i="9"/>
  <c r="C61" i="9"/>
  <c r="B61" i="9"/>
  <c r="D60" i="9"/>
  <c r="G60" i="9" s="1"/>
  <c r="H60" i="9"/>
  <c r="C60" i="9"/>
  <c r="B60" i="9"/>
  <c r="D59" i="9"/>
  <c r="C59" i="9"/>
  <c r="B59" i="9"/>
  <c r="D58" i="9"/>
  <c r="J58" i="9"/>
  <c r="C58" i="9"/>
  <c r="B58" i="9"/>
  <c r="D57" i="9"/>
  <c r="C57" i="9"/>
  <c r="B57" i="9"/>
  <c r="D56" i="9"/>
  <c r="C56" i="9"/>
  <c r="B56" i="9"/>
  <c r="D55" i="9"/>
  <c r="M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J49" i="9" s="1"/>
  <c r="H49" i="9"/>
  <c r="C49" i="9"/>
  <c r="B49" i="9"/>
  <c r="D48" i="9"/>
  <c r="C48" i="9"/>
  <c r="B48" i="9"/>
  <c r="D47" i="9"/>
  <c r="G47" i="9"/>
  <c r="C47" i="9"/>
  <c r="B47" i="9"/>
  <c r="D46" i="9"/>
  <c r="J46" i="9"/>
  <c r="C46" i="9"/>
  <c r="B46" i="9"/>
  <c r="D45" i="9"/>
  <c r="C45" i="9"/>
  <c r="B45" i="9"/>
  <c r="D44" i="9"/>
  <c r="I44" i="9"/>
  <c r="C44" i="9"/>
  <c r="B44" i="9"/>
  <c r="D43" i="9"/>
  <c r="C43" i="9"/>
  <c r="B43" i="9"/>
  <c r="D42" i="9"/>
  <c r="K42" i="9" s="1"/>
  <c r="C42" i="9"/>
  <c r="B42" i="9"/>
  <c r="D41" i="9"/>
  <c r="C41" i="9"/>
  <c r="B41" i="9"/>
  <c r="D40" i="9"/>
  <c r="H40" i="9"/>
  <c r="C40" i="9"/>
  <c r="B40" i="9"/>
  <c r="D39" i="9"/>
  <c r="C39" i="9"/>
  <c r="B39" i="9"/>
  <c r="D38" i="9"/>
  <c r="C38" i="9"/>
  <c r="B38" i="9"/>
  <c r="D37" i="9"/>
  <c r="I37" i="9"/>
  <c r="C37" i="9"/>
  <c r="B37" i="9"/>
  <c r="D36" i="9"/>
  <c r="C36" i="9"/>
  <c r="B36" i="9"/>
  <c r="D35" i="9"/>
  <c r="N35" i="9" s="1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K30" i="9" s="1"/>
  <c r="C30" i="9"/>
  <c r="B30" i="9"/>
  <c r="D29" i="9"/>
  <c r="C29" i="9"/>
  <c r="B29" i="9"/>
  <c r="D28" i="9"/>
  <c r="J28" i="9"/>
  <c r="C28" i="9"/>
  <c r="B28" i="9"/>
  <c r="D27" i="9"/>
  <c r="C27" i="9"/>
  <c r="B27" i="9"/>
  <c r="D26" i="9"/>
  <c r="C26" i="9"/>
  <c r="B26" i="9"/>
  <c r="D25" i="9"/>
  <c r="S25" i="9" s="1"/>
  <c r="C25" i="9"/>
  <c r="B25" i="9"/>
  <c r="D24" i="9"/>
  <c r="C24" i="9"/>
  <c r="B24" i="9"/>
  <c r="D23" i="9"/>
  <c r="G23" i="9"/>
  <c r="C23" i="9"/>
  <c r="B23" i="9"/>
  <c r="D22" i="9"/>
  <c r="C22" i="9"/>
  <c r="B22" i="9"/>
  <c r="D21" i="9"/>
  <c r="C21" i="9"/>
  <c r="B21" i="9"/>
  <c r="D20" i="9"/>
  <c r="P20" i="9" s="1"/>
  <c r="H20" i="9"/>
  <c r="C20" i="9"/>
  <c r="B20" i="9"/>
  <c r="D19" i="9"/>
  <c r="C19" i="9"/>
  <c r="B19" i="9"/>
  <c r="D18" i="9"/>
  <c r="C18" i="9"/>
  <c r="B18" i="9"/>
  <c r="D17" i="9"/>
  <c r="R17" i="9"/>
  <c r="C17" i="9"/>
  <c r="B17" i="9"/>
  <c r="D16" i="9"/>
  <c r="B16" i="9"/>
  <c r="D15" i="9"/>
  <c r="B15" i="9"/>
  <c r="D14" i="9"/>
  <c r="B14" i="9"/>
  <c r="D13" i="9"/>
  <c r="J13" i="9" s="1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G49" i="9"/>
  <c r="J39" i="9"/>
  <c r="Q30" i="9"/>
  <c r="M30" i="9"/>
  <c r="I30" i="9"/>
  <c r="O30" i="9"/>
  <c r="N30" i="9"/>
  <c r="J30" i="9"/>
  <c r="P30" i="9"/>
  <c r="O37" i="9"/>
  <c r="N25" i="9"/>
  <c r="K49" i="9"/>
  <c r="J37" i="9"/>
  <c r="I25" i="9"/>
  <c r="S40" i="9"/>
  <c r="N47" i="9"/>
  <c r="N44" i="9"/>
  <c r="J40" i="9"/>
  <c r="J44" i="9"/>
  <c r="S55" i="9"/>
  <c r="I55" i="9"/>
  <c r="N40" i="9"/>
  <c r="H28" i="9"/>
  <c r="S20" i="9"/>
  <c r="O20" i="9"/>
  <c r="S44" i="9"/>
  <c r="L44" i="9"/>
  <c r="Q40" i="9"/>
  <c r="M40" i="9"/>
  <c r="I40" i="9"/>
  <c r="R47" i="9"/>
  <c r="K44" i="9"/>
  <c r="P40" i="9"/>
  <c r="L40" i="9"/>
  <c r="N28" i="9"/>
  <c r="K20" i="9"/>
  <c r="N61" i="9"/>
  <c r="H37" i="9"/>
  <c r="M25" i="9"/>
  <c r="G25" i="9"/>
  <c r="K17" i="9"/>
  <c r="O49" i="9"/>
  <c r="S37" i="9"/>
  <c r="G37" i="9"/>
  <c r="Q25" i="9"/>
  <c r="K25" i="9"/>
  <c r="P37" i="9"/>
  <c r="K37" i="9"/>
  <c r="R52" i="9"/>
  <c r="Q37" i="9"/>
  <c r="P25" i="9"/>
  <c r="L25" i="9"/>
  <c r="N20" i="9"/>
  <c r="J20" i="9"/>
  <c r="J17" i="9"/>
  <c r="M49" i="9"/>
  <c r="I49" i="9"/>
  <c r="N42" i="9"/>
  <c r="H42" i="9"/>
  <c r="N24" i="9"/>
  <c r="O23" i="9"/>
  <c r="I20" i="9"/>
  <c r="S17" i="9"/>
  <c r="G35" i="9"/>
  <c r="H17" i="9"/>
  <c r="S49" i="9"/>
  <c r="N49" i="9"/>
  <c r="G42" i="9"/>
  <c r="Q24" i="9"/>
  <c r="R20" i="9"/>
  <c r="L49" i="9"/>
  <c r="S42" i="9"/>
  <c r="L20" i="9"/>
  <c r="S61" i="9"/>
  <c r="S28" i="9"/>
  <c r="N23" i="9"/>
  <c r="K61" i="9"/>
  <c r="I61" i="9"/>
  <c r="P55" i="9"/>
  <c r="J47" i="9"/>
  <c r="S35" i="9"/>
  <c r="J35" i="9"/>
  <c r="P28" i="9"/>
  <c r="K28" i="9"/>
  <c r="I28" i="9"/>
  <c r="K23" i="9"/>
  <c r="O17" i="9"/>
  <c r="G17" i="9"/>
  <c r="L61" i="9"/>
  <c r="G61" i="9"/>
  <c r="L28" i="9"/>
  <c r="G28" i="9"/>
  <c r="H23" i="9"/>
  <c r="O61" i="9"/>
  <c r="O35" i="9"/>
  <c r="O28" i="9"/>
  <c r="N17" i="9"/>
  <c r="Q58" i="9"/>
  <c r="I58" i="9"/>
  <c r="Q47" i="9"/>
  <c r="M47" i="9"/>
  <c r="I47" i="9"/>
  <c r="P47" i="9"/>
  <c r="L47" i="9"/>
  <c r="H47" i="9"/>
  <c r="Q42" i="9"/>
  <c r="I42" i="9"/>
  <c r="Q35" i="9"/>
  <c r="M35" i="9"/>
  <c r="I35" i="9"/>
  <c r="Q23" i="9"/>
  <c r="I23" i="9"/>
  <c r="Q17" i="9"/>
  <c r="M17" i="9"/>
  <c r="I17" i="9"/>
  <c r="Q61" i="9"/>
  <c r="M61" i="9"/>
  <c r="R49" i="9"/>
  <c r="S47" i="9"/>
  <c r="O47" i="9"/>
  <c r="K47" i="9"/>
  <c r="Q44" i="9"/>
  <c r="L42" i="9"/>
  <c r="R37" i="9"/>
  <c r="P35" i="9"/>
  <c r="L35" i="9"/>
  <c r="Q28" i="9"/>
  <c r="M28" i="9"/>
  <c r="R24" i="9"/>
  <c r="P17" i="9"/>
  <c r="L17" i="9"/>
  <c r="C44" i="1"/>
  <c r="C55" i="1"/>
  <c r="C31" i="1"/>
  <c r="C61" i="1"/>
  <c r="C60" i="1"/>
  <c r="C54" i="1"/>
  <c r="H49" i="1"/>
  <c r="I49" i="1" s="1"/>
  <c r="C47" i="1"/>
  <c r="D47" i="1" s="1"/>
  <c r="C46" i="1"/>
  <c r="D46" i="1" s="1"/>
  <c r="C45" i="1"/>
  <c r="H37" i="1"/>
  <c r="C37" i="1"/>
  <c r="H40" i="1"/>
  <c r="C39" i="1"/>
  <c r="C38" i="1"/>
  <c r="D38" i="1" s="1"/>
  <c r="C36" i="1"/>
  <c r="H35" i="1"/>
  <c r="C28" i="1"/>
  <c r="C29" i="1"/>
  <c r="D29" i="1" s="1"/>
  <c r="C30" i="1"/>
  <c r="H23" i="1"/>
  <c r="C22" i="1"/>
  <c r="C21" i="1"/>
  <c r="D21" i="1" s="1"/>
  <c r="H24" i="1"/>
  <c r="I24" i="1" s="1"/>
  <c r="H20" i="1"/>
  <c r="C20" i="1"/>
  <c r="C15" i="1"/>
  <c r="C14" i="1"/>
  <c r="D14" i="1" s="1"/>
  <c r="H12" i="1"/>
  <c r="C12" i="1"/>
  <c r="H8" i="1"/>
  <c r="I8" i="1" s="1"/>
  <c r="H9" i="1"/>
  <c r="H58" i="1"/>
  <c r="C52" i="1"/>
  <c r="C23" i="1"/>
  <c r="H19" i="1"/>
  <c r="C13" i="1"/>
  <c r="D13" i="1" s="1"/>
  <c r="C7" i="15"/>
  <c r="D7" i="15"/>
  <c r="E7" i="15" s="1"/>
  <c r="B9" i="1"/>
  <c r="G9" i="1"/>
  <c r="C11" i="15"/>
  <c r="D11" i="15"/>
  <c r="E11" i="15" s="1"/>
  <c r="C12" i="15"/>
  <c r="D12" i="15"/>
  <c r="E12" i="15" s="1"/>
  <c r="C13" i="15"/>
  <c r="D13" i="15"/>
  <c r="E13" i="15" s="1"/>
  <c r="C14" i="15"/>
  <c r="D14" i="15"/>
  <c r="E14" i="15" s="1"/>
  <c r="B15" i="1"/>
  <c r="D15" i="1" s="1"/>
  <c r="C16" i="15"/>
  <c r="C19" i="15"/>
  <c r="D19" i="15"/>
  <c r="E19" i="15" s="1"/>
  <c r="G20" i="1"/>
  <c r="B23" i="1"/>
  <c r="G23" i="1"/>
  <c r="C25" i="15"/>
  <c r="D25" i="15" s="1"/>
  <c r="E25" i="15"/>
  <c r="G26" i="1"/>
  <c r="B28" i="1"/>
  <c r="D28" i="1" s="1"/>
  <c r="G28" i="1"/>
  <c r="B30" i="1"/>
  <c r="B32" i="1"/>
  <c r="B35" i="1"/>
  <c r="I35" i="15"/>
  <c r="J35" i="15"/>
  <c r="K35" i="15"/>
  <c r="C37" i="15"/>
  <c r="D37" i="15" s="1"/>
  <c r="E37" i="15" s="1"/>
  <c r="G37" i="1"/>
  <c r="B38" i="1"/>
  <c r="B39" i="1"/>
  <c r="I40" i="15"/>
  <c r="C41" i="15"/>
  <c r="D41" i="15"/>
  <c r="E41" i="15" s="1"/>
  <c r="B44" i="1"/>
  <c r="C46" i="15"/>
  <c r="G46" i="1"/>
  <c r="B47" i="1"/>
  <c r="C48" i="15"/>
  <c r="D48" i="15"/>
  <c r="E48" i="15" s="1"/>
  <c r="B48" i="1"/>
  <c r="C49" i="15"/>
  <c r="D49" i="15"/>
  <c r="E49" i="15" s="1"/>
  <c r="I49" i="15"/>
  <c r="J49" i="15"/>
  <c r="K49" i="15"/>
  <c r="G49" i="1"/>
  <c r="B50" i="1"/>
  <c r="C51" i="15"/>
  <c r="D51" i="15"/>
  <c r="E51" i="15" s="1"/>
  <c r="G52" i="1"/>
  <c r="B53" i="1"/>
  <c r="C54" i="15"/>
  <c r="C55" i="15"/>
  <c r="D55" i="15" s="1"/>
  <c r="E55" i="15" s="1"/>
  <c r="C56" i="15"/>
  <c r="D56" i="15" s="1"/>
  <c r="E56" i="15" s="1"/>
  <c r="C57" i="15"/>
  <c r="D57" i="15"/>
  <c r="E57" i="15"/>
  <c r="B59" i="1"/>
  <c r="D59" i="1" s="1"/>
  <c r="B60" i="1"/>
  <c r="G60" i="1"/>
  <c r="P8" i="9"/>
  <c r="O8" i="9"/>
  <c r="N8" i="9"/>
  <c r="M8" i="9"/>
  <c r="G8" i="9"/>
  <c r="S7" i="8"/>
  <c r="Q7" i="8"/>
  <c r="P7" i="8"/>
  <c r="O7" i="8"/>
  <c r="N7" i="8"/>
  <c r="M7" i="8"/>
  <c r="L7" i="8"/>
  <c r="K7" i="8"/>
  <c r="J7" i="8"/>
  <c r="I7" i="8"/>
  <c r="H7" i="8"/>
  <c r="G7" i="8"/>
  <c r="G8" i="1"/>
  <c r="G10" i="1"/>
  <c r="G11" i="1"/>
  <c r="G12" i="1"/>
  <c r="I12" i="1" s="1"/>
  <c r="G13" i="1"/>
  <c r="G35" i="1"/>
  <c r="I35" i="1" s="1"/>
  <c r="G47" i="1"/>
  <c r="G55" i="1"/>
  <c r="G58" i="1"/>
  <c r="G61" i="1"/>
  <c r="B8" i="7"/>
  <c r="C8" i="7"/>
  <c r="D8" i="7"/>
  <c r="M8" i="7"/>
  <c r="B9" i="7"/>
  <c r="C9" i="7"/>
  <c r="D9" i="7"/>
  <c r="G9" i="7"/>
  <c r="B10" i="7"/>
  <c r="C10" i="7"/>
  <c r="D10" i="7"/>
  <c r="J10" i="7" s="1"/>
  <c r="N10" i="7"/>
  <c r="B11" i="7"/>
  <c r="C11" i="7"/>
  <c r="D11" i="7"/>
  <c r="H11" i="7"/>
  <c r="B12" i="7"/>
  <c r="C12" i="7"/>
  <c r="D12" i="7"/>
  <c r="Q12" i="7"/>
  <c r="B13" i="7"/>
  <c r="C13" i="7"/>
  <c r="D13" i="7"/>
  <c r="P13" i="7"/>
  <c r="B14" i="7"/>
  <c r="C14" i="7"/>
  <c r="D14" i="7"/>
  <c r="L14" i="7" s="1"/>
  <c r="M14" i="7"/>
  <c r="B15" i="7"/>
  <c r="C15" i="7"/>
  <c r="D15" i="7"/>
  <c r="Q15" i="7"/>
  <c r="B16" i="7"/>
  <c r="C16" i="7"/>
  <c r="D16" i="7"/>
  <c r="P16" i="7"/>
  <c r="B17" i="7"/>
  <c r="C17" i="7"/>
  <c r="D17" i="7"/>
  <c r="G17" i="7"/>
  <c r="B18" i="7"/>
  <c r="C18" i="7"/>
  <c r="D18" i="7"/>
  <c r="G18" i="7"/>
  <c r="B19" i="7"/>
  <c r="C19" i="7"/>
  <c r="D19" i="7"/>
  <c r="N19" i="7"/>
  <c r="B20" i="7"/>
  <c r="C20" i="7"/>
  <c r="D20" i="7"/>
  <c r="I20" i="7"/>
  <c r="B21" i="7"/>
  <c r="C21" i="7"/>
  <c r="D21" i="7"/>
  <c r="J21" i="7"/>
  <c r="B22" i="7"/>
  <c r="C22" i="7"/>
  <c r="D22" i="7"/>
  <c r="P22" i="7" s="1"/>
  <c r="J22" i="7"/>
  <c r="B23" i="7"/>
  <c r="C23" i="7"/>
  <c r="D23" i="7"/>
  <c r="H23" i="7"/>
  <c r="B24" i="7"/>
  <c r="C24" i="7"/>
  <c r="D24" i="7"/>
  <c r="B25" i="7"/>
  <c r="B7" i="7" s="1"/>
  <c r="C25" i="7"/>
  <c r="D25" i="7"/>
  <c r="O25" i="7" s="1"/>
  <c r="B26" i="7"/>
  <c r="C26" i="7"/>
  <c r="D26" i="7"/>
  <c r="J26" i="7"/>
  <c r="B27" i="7"/>
  <c r="C27" i="7"/>
  <c r="D27" i="7"/>
  <c r="I27" i="7" s="1"/>
  <c r="B28" i="7"/>
  <c r="C28" i="7"/>
  <c r="D28" i="7"/>
  <c r="K28" i="7" s="1"/>
  <c r="B29" i="7"/>
  <c r="C29" i="7"/>
  <c r="D29" i="7"/>
  <c r="H29" i="7" s="1"/>
  <c r="B30" i="7"/>
  <c r="C30" i="7"/>
  <c r="D30" i="7"/>
  <c r="M30" i="7"/>
  <c r="B31" i="7"/>
  <c r="C31" i="7"/>
  <c r="D31" i="7"/>
  <c r="B32" i="7"/>
  <c r="C32" i="7"/>
  <c r="D32" i="7"/>
  <c r="K32" i="7"/>
  <c r="B33" i="7"/>
  <c r="C33" i="7"/>
  <c r="D33" i="7"/>
  <c r="B34" i="7"/>
  <c r="C34" i="7"/>
  <c r="D34" i="7"/>
  <c r="K34" i="7" s="1"/>
  <c r="B35" i="7"/>
  <c r="C35" i="7"/>
  <c r="D35" i="7"/>
  <c r="N35" i="7" s="1"/>
  <c r="B36" i="7"/>
  <c r="C36" i="7"/>
  <c r="D36" i="7"/>
  <c r="H36" i="7"/>
  <c r="B37" i="7"/>
  <c r="C37" i="7"/>
  <c r="D37" i="7"/>
  <c r="B38" i="7"/>
  <c r="C38" i="7"/>
  <c r="D38" i="7"/>
  <c r="O38" i="7"/>
  <c r="B39" i="7"/>
  <c r="C39" i="7"/>
  <c r="D39" i="7"/>
  <c r="P39" i="7"/>
  <c r="B40" i="7"/>
  <c r="C40" i="7"/>
  <c r="D40" i="7"/>
  <c r="J40" i="7"/>
  <c r="B41" i="7"/>
  <c r="C41" i="7"/>
  <c r="D41" i="7"/>
  <c r="K41" i="7"/>
  <c r="B42" i="7"/>
  <c r="C42" i="7"/>
  <c r="D42" i="7"/>
  <c r="B43" i="7"/>
  <c r="C43" i="7"/>
  <c r="D43" i="7"/>
  <c r="P43" i="7"/>
  <c r="B44" i="7"/>
  <c r="C44" i="7"/>
  <c r="D44" i="7"/>
  <c r="G44" i="7"/>
  <c r="B45" i="7"/>
  <c r="C45" i="7"/>
  <c r="D45" i="7"/>
  <c r="I45" i="7"/>
  <c r="B46" i="7"/>
  <c r="C46" i="7"/>
  <c r="D46" i="7"/>
  <c r="P46" i="7"/>
  <c r="B47" i="7"/>
  <c r="C47" i="7"/>
  <c r="D47" i="7"/>
  <c r="G47" i="7"/>
  <c r="B48" i="7"/>
  <c r="C48" i="7"/>
  <c r="D48" i="7"/>
  <c r="M48" i="7"/>
  <c r="B49" i="7"/>
  <c r="C49" i="7"/>
  <c r="D49" i="7"/>
  <c r="H49" i="7"/>
  <c r="B50" i="7"/>
  <c r="C50" i="7"/>
  <c r="D50" i="7"/>
  <c r="G50" i="7"/>
  <c r="B51" i="7"/>
  <c r="C51" i="7"/>
  <c r="D51" i="7"/>
  <c r="N51" i="7"/>
  <c r="B52" i="7"/>
  <c r="C52" i="7"/>
  <c r="D52" i="7"/>
  <c r="G52" i="7"/>
  <c r="B53" i="7"/>
  <c r="C53" i="7"/>
  <c r="D53" i="7"/>
  <c r="P53" i="7"/>
  <c r="B54" i="7"/>
  <c r="C54" i="7"/>
  <c r="D54" i="7"/>
  <c r="J54" i="7"/>
  <c r="B55" i="7"/>
  <c r="C55" i="7"/>
  <c r="D55" i="7"/>
  <c r="B56" i="7"/>
  <c r="C56" i="7"/>
  <c r="D56" i="7"/>
  <c r="P56" i="7" s="1"/>
  <c r="B57" i="7"/>
  <c r="C57" i="7"/>
  <c r="D57" i="7"/>
  <c r="P57" i="7"/>
  <c r="B58" i="7"/>
  <c r="C58" i="7"/>
  <c r="D58" i="7"/>
  <c r="P58" i="7" s="1"/>
  <c r="B59" i="7"/>
  <c r="C59" i="7"/>
  <c r="D59" i="7"/>
  <c r="O59" i="7"/>
  <c r="B60" i="7"/>
  <c r="C60" i="7"/>
  <c r="D60" i="7"/>
  <c r="J60" i="7" s="1"/>
  <c r="B61" i="7"/>
  <c r="C61" i="7"/>
  <c r="D61" i="7"/>
  <c r="N61" i="7"/>
  <c r="L43" i="7"/>
  <c r="B17" i="1"/>
  <c r="B7" i="1"/>
  <c r="B8" i="1"/>
  <c r="B11" i="1"/>
  <c r="B13" i="1"/>
  <c r="B18" i="1"/>
  <c r="B22" i="1"/>
  <c r="D22" i="1" s="1"/>
  <c r="B24" i="1"/>
  <c r="B25" i="1"/>
  <c r="B26" i="1"/>
  <c r="B29" i="1"/>
  <c r="B31" i="1"/>
  <c r="B34" i="1"/>
  <c r="B41" i="1"/>
  <c r="B42" i="1"/>
  <c r="B43" i="1"/>
  <c r="B45" i="1"/>
  <c r="B49" i="1"/>
  <c r="B52" i="1"/>
  <c r="C8" i="15"/>
  <c r="D8" i="15" s="1"/>
  <c r="E8" i="15"/>
  <c r="C9" i="15"/>
  <c r="D9" i="15" s="1"/>
  <c r="E9" i="15" s="1"/>
  <c r="C15" i="15"/>
  <c r="D15" i="15"/>
  <c r="E15" i="15" s="1"/>
  <c r="C17" i="15"/>
  <c r="D17" i="15"/>
  <c r="E17" i="15"/>
  <c r="C18" i="15"/>
  <c r="D18" i="15" s="1"/>
  <c r="E18" i="15" s="1"/>
  <c r="C22" i="15"/>
  <c r="D22" i="15"/>
  <c r="E22" i="15" s="1"/>
  <c r="C24" i="15"/>
  <c r="D24" i="15"/>
  <c r="E24" i="15" s="1"/>
  <c r="C26" i="15"/>
  <c r="D26" i="15"/>
  <c r="E26" i="15"/>
  <c r="C28" i="15"/>
  <c r="D28" i="15" s="1"/>
  <c r="E28" i="15"/>
  <c r="C29" i="15"/>
  <c r="D29" i="15"/>
  <c r="E29" i="15" s="1"/>
  <c r="C30" i="15"/>
  <c r="D30" i="15" s="1"/>
  <c r="E30" i="15" s="1"/>
  <c r="C31" i="15"/>
  <c r="D31" i="15" s="1"/>
  <c r="E31" i="15"/>
  <c r="C34" i="15"/>
  <c r="D34" i="15" s="1"/>
  <c r="E34" i="15"/>
  <c r="C38" i="15"/>
  <c r="D38" i="15" s="1"/>
  <c r="E38" i="15" s="1"/>
  <c r="C39" i="15"/>
  <c r="D39" i="15" s="1"/>
  <c r="E39" i="15"/>
  <c r="C42" i="15"/>
  <c r="D42" i="15"/>
  <c r="E42" i="15"/>
  <c r="C43" i="15"/>
  <c r="D43" i="15"/>
  <c r="E43" i="15"/>
  <c r="C45" i="15"/>
  <c r="D45" i="15"/>
  <c r="E45" i="15" s="1"/>
  <c r="C50" i="15"/>
  <c r="D50" i="15"/>
  <c r="E50" i="15"/>
  <c r="C52" i="15"/>
  <c r="D52" i="15"/>
  <c r="E52" i="15"/>
  <c r="C60" i="15"/>
  <c r="D60" i="15" s="1"/>
  <c r="E60" i="15"/>
  <c r="I8" i="15"/>
  <c r="I9" i="15"/>
  <c r="J9" i="15"/>
  <c r="K9" i="15" s="1"/>
  <c r="I10" i="15"/>
  <c r="J10" i="15"/>
  <c r="K10" i="15" s="1"/>
  <c r="I11" i="15"/>
  <c r="J11" i="15"/>
  <c r="K11" i="15"/>
  <c r="I12" i="15"/>
  <c r="J12" i="15"/>
  <c r="K12" i="15" s="1"/>
  <c r="I46" i="15"/>
  <c r="J46" i="15" s="1"/>
  <c r="K46" i="15"/>
  <c r="I47" i="15"/>
  <c r="J47" i="15"/>
  <c r="K47" i="15" s="1"/>
  <c r="I55" i="15"/>
  <c r="I58" i="15"/>
  <c r="J58" i="15" s="1"/>
  <c r="K58" i="15" s="1"/>
  <c r="I61" i="15"/>
  <c r="J61" i="15"/>
  <c r="K61" i="15" s="1"/>
  <c r="B8" i="24"/>
  <c r="F8" i="24"/>
  <c r="B9" i="24"/>
  <c r="C9" i="24" s="1"/>
  <c r="B10" i="24"/>
  <c r="H10" i="24"/>
  <c r="B11" i="24"/>
  <c r="K11" i="24" s="1"/>
  <c r="B12" i="24"/>
  <c r="C12" i="24" s="1"/>
  <c r="B13" i="24"/>
  <c r="G13" i="24"/>
  <c r="B14" i="24"/>
  <c r="J14" i="24"/>
  <c r="B15" i="24"/>
  <c r="C15" i="24" s="1"/>
  <c r="B16" i="24"/>
  <c r="K16" i="24"/>
  <c r="B17" i="24"/>
  <c r="G17" i="24"/>
  <c r="B18" i="24"/>
  <c r="I18" i="24"/>
  <c r="B19" i="24"/>
  <c r="G19" i="24" s="1"/>
  <c r="B20" i="24"/>
  <c r="C20" i="24"/>
  <c r="B21" i="24"/>
  <c r="F21" i="24" s="1"/>
  <c r="B22" i="24"/>
  <c r="C22" i="24"/>
  <c r="B23" i="24"/>
  <c r="F23" i="24" s="1"/>
  <c r="B24" i="24"/>
  <c r="B25" i="24"/>
  <c r="I25" i="24"/>
  <c r="B26" i="24"/>
  <c r="H26" i="24"/>
  <c r="B27" i="24"/>
  <c r="K27" i="24" s="1"/>
  <c r="B28" i="24"/>
  <c r="C28" i="24"/>
  <c r="B29" i="24"/>
  <c r="J29" i="24"/>
  <c r="B30" i="24"/>
  <c r="C30" i="24"/>
  <c r="B31" i="24"/>
  <c r="K31" i="24" s="1"/>
  <c r="B32" i="24"/>
  <c r="F32" i="24" s="1"/>
  <c r="B33" i="24"/>
  <c r="B34" i="24"/>
  <c r="J34" i="24"/>
  <c r="B35" i="24"/>
  <c r="K35" i="24" s="1"/>
  <c r="B36" i="24"/>
  <c r="F36" i="24"/>
  <c r="B37" i="24"/>
  <c r="B38" i="24"/>
  <c r="H38" i="24"/>
  <c r="B39" i="24"/>
  <c r="C39" i="24" s="1"/>
  <c r="B40" i="24"/>
  <c r="K40" i="24"/>
  <c r="B41" i="24"/>
  <c r="I41" i="24"/>
  <c r="B42" i="24"/>
  <c r="I42" i="24"/>
  <c r="B43" i="24"/>
  <c r="G43" i="24" s="1"/>
  <c r="B44" i="24"/>
  <c r="K44" i="24" s="1"/>
  <c r="B45" i="24"/>
  <c r="J45" i="24"/>
  <c r="B46" i="24"/>
  <c r="K46" i="24"/>
  <c r="B47" i="24"/>
  <c r="F47" i="24" s="1"/>
  <c r="B48" i="24"/>
  <c r="I48" i="24" s="1"/>
  <c r="J48" i="24"/>
  <c r="B49" i="24"/>
  <c r="G49" i="24"/>
  <c r="B50" i="24"/>
  <c r="K50" i="24"/>
  <c r="B51" i="24"/>
  <c r="K51" i="24" s="1"/>
  <c r="B52" i="24"/>
  <c r="G52" i="24"/>
  <c r="B53" i="24"/>
  <c r="I53" i="24" s="1"/>
  <c r="B54" i="24"/>
  <c r="I54" i="24"/>
  <c r="B55" i="24"/>
  <c r="C55" i="24" s="1"/>
  <c r="B56" i="24"/>
  <c r="I56" i="24" s="1"/>
  <c r="B57" i="24"/>
  <c r="H57" i="24"/>
  <c r="B58" i="24"/>
  <c r="H58" i="24"/>
  <c r="B59" i="24"/>
  <c r="I59" i="24" s="1"/>
  <c r="B60" i="24"/>
  <c r="C60" i="24"/>
  <c r="B61" i="24"/>
  <c r="I61" i="24"/>
  <c r="B7" i="14"/>
  <c r="J7" i="14"/>
  <c r="B8" i="14"/>
  <c r="M8" i="14" s="1"/>
  <c r="B9" i="14"/>
  <c r="M9" i="14"/>
  <c r="B10" i="14"/>
  <c r="D10" i="14" s="1"/>
  <c r="B11" i="14"/>
  <c r="J11" i="14" s="1"/>
  <c r="B12" i="14"/>
  <c r="E12" i="14"/>
  <c r="B13" i="14"/>
  <c r="F13" i="14" s="1"/>
  <c r="B14" i="14"/>
  <c r="B15" i="14"/>
  <c r="N15" i="14"/>
  <c r="B16" i="14"/>
  <c r="M16" i="14"/>
  <c r="B17" i="14"/>
  <c r="I17" i="14" s="1"/>
  <c r="J17" i="14"/>
  <c r="B18" i="14"/>
  <c r="C18" i="14"/>
  <c r="B19" i="14"/>
  <c r="J19" i="14"/>
  <c r="B20" i="14"/>
  <c r="F20" i="14"/>
  <c r="B21" i="14"/>
  <c r="L21" i="14" s="1"/>
  <c r="E21" i="14"/>
  <c r="B22" i="14"/>
  <c r="P22" i="14"/>
  <c r="B23" i="14"/>
  <c r="O23" i="14"/>
  <c r="B24" i="14"/>
  <c r="B25" i="14"/>
  <c r="C25" i="14"/>
  <c r="B26" i="14"/>
  <c r="P26" i="14" s="1"/>
  <c r="B27" i="14"/>
  <c r="C27" i="14" s="1"/>
  <c r="P27" i="14"/>
  <c r="B28" i="14"/>
  <c r="B29" i="14"/>
  <c r="B30" i="14"/>
  <c r="G30" i="14"/>
  <c r="B31" i="14"/>
  <c r="L31" i="14"/>
  <c r="B32" i="14"/>
  <c r="B33" i="14"/>
  <c r="D33" i="14" s="1"/>
  <c r="B34" i="14"/>
  <c r="N34" i="14"/>
  <c r="B35" i="14"/>
  <c r="K35" i="14" s="1"/>
  <c r="B36" i="14"/>
  <c r="B37" i="14"/>
  <c r="G37" i="14"/>
  <c r="B38" i="14"/>
  <c r="O38" i="14" s="1"/>
  <c r="B39" i="14"/>
  <c r="J39" i="14"/>
  <c r="B40" i="14"/>
  <c r="J40" i="14"/>
  <c r="B41" i="14"/>
  <c r="J41" i="14"/>
  <c r="B42" i="14"/>
  <c r="B43" i="14"/>
  <c r="K43" i="14" s="1"/>
  <c r="G43" i="14"/>
  <c r="B44" i="14"/>
  <c r="B45" i="14"/>
  <c r="B46" i="14"/>
  <c r="F46" i="14"/>
  <c r="B47" i="14"/>
  <c r="B48" i="14"/>
  <c r="J48" i="14"/>
  <c r="B49" i="14"/>
  <c r="M49" i="14" s="1"/>
  <c r="B50" i="14"/>
  <c r="I50" i="14"/>
  <c r="B51" i="14"/>
  <c r="K51" i="14" s="1"/>
  <c r="D51" i="14"/>
  <c r="B52" i="14"/>
  <c r="B53" i="14"/>
  <c r="G53" i="14" s="1"/>
  <c r="L53" i="14"/>
  <c r="B54" i="14"/>
  <c r="D54" i="14"/>
  <c r="B55" i="14"/>
  <c r="B56" i="14"/>
  <c r="N56" i="14" s="1"/>
  <c r="B57" i="14"/>
  <c r="C57" i="14"/>
  <c r="B58" i="14"/>
  <c r="N58" i="14" s="1"/>
  <c r="B59" i="14"/>
  <c r="I59" i="14"/>
  <c r="B60" i="14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C7" i="12"/>
  <c r="E7" i="12"/>
  <c r="C8" i="12"/>
  <c r="F8" i="12" s="1"/>
  <c r="E8" i="12"/>
  <c r="C9" i="12"/>
  <c r="I9" i="12"/>
  <c r="C10" i="12"/>
  <c r="K10" i="12"/>
  <c r="C11" i="12"/>
  <c r="O11" i="12"/>
  <c r="C12" i="12"/>
  <c r="M12" i="12" s="1"/>
  <c r="J12" i="12"/>
  <c r="C13" i="12"/>
  <c r="G13" i="12"/>
  <c r="C14" i="12"/>
  <c r="K14" i="12"/>
  <c r="C15" i="12"/>
  <c r="N15" i="12"/>
  <c r="C16" i="12"/>
  <c r="C17" i="12"/>
  <c r="C18" i="12"/>
  <c r="F18" i="12" s="1"/>
  <c r="C19" i="12"/>
  <c r="I19" i="12" s="1"/>
  <c r="C20" i="12"/>
  <c r="N20" i="12"/>
  <c r="C21" i="12"/>
  <c r="K21" i="12"/>
  <c r="C22" i="12"/>
  <c r="O22" i="12" s="1"/>
  <c r="C23" i="12"/>
  <c r="J23" i="12" s="1"/>
  <c r="O23" i="12"/>
  <c r="C24" i="12"/>
  <c r="K24" i="12"/>
  <c r="C25" i="12"/>
  <c r="I25" i="12" s="1"/>
  <c r="C26" i="12"/>
  <c r="C27" i="12"/>
  <c r="H27" i="12"/>
  <c r="C28" i="12"/>
  <c r="I28" i="12" s="1"/>
  <c r="C29" i="12"/>
  <c r="N29" i="12"/>
  <c r="C30" i="12"/>
  <c r="K30" i="12" s="1"/>
  <c r="C31" i="12"/>
  <c r="F31" i="12"/>
  <c r="C32" i="12"/>
  <c r="K32" i="12"/>
  <c r="C33" i="12"/>
  <c r="E33" i="12" s="1"/>
  <c r="L33" i="12"/>
  <c r="C34" i="12"/>
  <c r="C35" i="12"/>
  <c r="C36" i="12"/>
  <c r="C37" i="12"/>
  <c r="N37" i="12"/>
  <c r="C38" i="12"/>
  <c r="H38" i="12"/>
  <c r="C39" i="12"/>
  <c r="C40" i="12"/>
  <c r="N40" i="12"/>
  <c r="C41" i="12"/>
  <c r="H41" i="12"/>
  <c r="C42" i="12"/>
  <c r="N42" i="12" s="1"/>
  <c r="C43" i="12"/>
  <c r="C44" i="12"/>
  <c r="E44" i="12" s="1"/>
  <c r="C45" i="12"/>
  <c r="C46" i="12"/>
  <c r="J46" i="12"/>
  <c r="C47" i="12"/>
  <c r="L47" i="12" s="1"/>
  <c r="C48" i="12"/>
  <c r="K48" i="12"/>
  <c r="C49" i="12"/>
  <c r="N49" i="12" s="1"/>
  <c r="C50" i="12"/>
  <c r="F50" i="12"/>
  <c r="C51" i="12"/>
  <c r="J51" i="12" s="1"/>
  <c r="C52" i="12"/>
  <c r="O52" i="12"/>
  <c r="C53" i="12"/>
  <c r="I53" i="12" s="1"/>
  <c r="C54" i="12"/>
  <c r="L54" i="12" s="1"/>
  <c r="C55" i="12"/>
  <c r="D55" i="12" s="1"/>
  <c r="C56" i="12"/>
  <c r="H56" i="12" s="1"/>
  <c r="C57" i="12"/>
  <c r="E57" i="12"/>
  <c r="C58" i="12"/>
  <c r="F58" i="12" s="1"/>
  <c r="K58" i="12"/>
  <c r="C59" i="12"/>
  <c r="F59" i="12" s="1"/>
  <c r="C60" i="12"/>
  <c r="Q10" i="9"/>
  <c r="P11" i="9"/>
  <c r="Q11" i="9"/>
  <c r="M13" i="9"/>
  <c r="O13" i="9"/>
  <c r="J11" i="9"/>
  <c r="L10" i="9"/>
  <c r="H12" i="9"/>
  <c r="K12" i="9"/>
  <c r="S12" i="9"/>
  <c r="H13" i="9"/>
  <c r="G13" i="9"/>
  <c r="C59" i="24"/>
  <c r="P10" i="9"/>
  <c r="G10" i="9"/>
  <c r="H10" i="9"/>
  <c r="J12" i="9"/>
  <c r="G12" i="9"/>
  <c r="J10" i="9"/>
  <c r="O10" i="9"/>
  <c r="I11" i="9"/>
  <c r="H11" i="9"/>
  <c r="K11" i="9"/>
  <c r="I13" i="9"/>
  <c r="R10" i="9"/>
  <c r="I10" i="9"/>
  <c r="N10" i="9"/>
  <c r="B37" i="1"/>
  <c r="I23" i="15"/>
  <c r="J23" i="15"/>
  <c r="K23" i="15"/>
  <c r="C33" i="15"/>
  <c r="D33" i="15" s="1"/>
  <c r="E33" i="15"/>
  <c r="B33" i="1"/>
  <c r="I28" i="15"/>
  <c r="J28" i="15"/>
  <c r="K28" i="15" s="1"/>
  <c r="C47" i="15"/>
  <c r="D47" i="15"/>
  <c r="E47" i="15" s="1"/>
  <c r="G40" i="1"/>
  <c r="B55" i="1"/>
  <c r="C35" i="15"/>
  <c r="D35" i="15"/>
  <c r="E35" i="15" s="1"/>
  <c r="I52" i="15"/>
  <c r="J52" i="15"/>
  <c r="K52" i="15" s="1"/>
  <c r="C32" i="15"/>
  <c r="G42" i="1"/>
  <c r="I42" i="15"/>
  <c r="J42" i="15" s="1"/>
  <c r="K42" i="15" s="1"/>
  <c r="I60" i="15"/>
  <c r="J60" i="15"/>
  <c r="K60" i="15" s="1"/>
  <c r="C59" i="15"/>
  <c r="D59" i="15" s="1"/>
  <c r="E59" i="15" s="1"/>
  <c r="B56" i="1"/>
  <c r="I26" i="15"/>
  <c r="J26" i="15"/>
  <c r="K26" i="15"/>
  <c r="C44" i="15"/>
  <c r="D44" i="15"/>
  <c r="E44" i="15"/>
  <c r="B46" i="1"/>
  <c r="G30" i="1"/>
  <c r="I30" i="15"/>
  <c r="J30" i="15"/>
  <c r="K30" i="15"/>
  <c r="B27" i="1"/>
  <c r="C27" i="15"/>
  <c r="D27" i="15"/>
  <c r="E27" i="15" s="1"/>
  <c r="G24" i="1"/>
  <c r="I24" i="15"/>
  <c r="J24" i="15"/>
  <c r="K24" i="15"/>
  <c r="I37" i="15"/>
  <c r="J37" i="15"/>
  <c r="K37" i="15"/>
  <c r="B54" i="1"/>
  <c r="B19" i="1"/>
  <c r="C23" i="15"/>
  <c r="D23" i="15"/>
  <c r="E23" i="15"/>
  <c r="J13" i="14"/>
  <c r="J8" i="7"/>
  <c r="C58" i="15"/>
  <c r="D58" i="15" s="1"/>
  <c r="E58" i="15" s="1"/>
  <c r="B58" i="1"/>
  <c r="B20" i="1"/>
  <c r="C20" i="15"/>
  <c r="D20" i="15" s="1"/>
  <c r="E20" i="15"/>
  <c r="I17" i="15"/>
  <c r="J17" i="15"/>
  <c r="K17" i="15" s="1"/>
  <c r="G17" i="1"/>
  <c r="B12" i="1"/>
  <c r="B57" i="1"/>
  <c r="B16" i="1"/>
  <c r="C61" i="15"/>
  <c r="D61" i="15" s="1"/>
  <c r="B61" i="1"/>
  <c r="D61" i="1" s="1"/>
  <c r="C40" i="15"/>
  <c r="D40" i="15" s="1"/>
  <c r="E40" i="15" s="1"/>
  <c r="B40" i="1"/>
  <c r="C36" i="15"/>
  <c r="D36" i="15" s="1"/>
  <c r="E36" i="15" s="1"/>
  <c r="B36" i="1"/>
  <c r="D36" i="1" s="1"/>
  <c r="I19" i="15"/>
  <c r="J19" i="15" s="1"/>
  <c r="K19" i="15" s="1"/>
  <c r="G19" i="1"/>
  <c r="C10" i="15"/>
  <c r="D10" i="15" s="1"/>
  <c r="E10" i="15"/>
  <c r="B10" i="1"/>
  <c r="G7" i="1"/>
  <c r="B51" i="1"/>
  <c r="D51" i="1" s="1"/>
  <c r="I20" i="15"/>
  <c r="J20" i="15"/>
  <c r="K20" i="15"/>
  <c r="C53" i="15"/>
  <c r="D53" i="15"/>
  <c r="E53" i="15" s="1"/>
  <c r="B14" i="1"/>
  <c r="G44" i="1"/>
  <c r="I44" i="15"/>
  <c r="G25" i="1"/>
  <c r="I25" i="15"/>
  <c r="J25" i="15" s="1"/>
  <c r="K25" i="15" s="1"/>
  <c r="B21" i="1"/>
  <c r="C21" i="15"/>
  <c r="D21" i="15" s="1"/>
  <c r="E21" i="15" s="1"/>
  <c r="M47" i="7"/>
  <c r="H12" i="7"/>
  <c r="O12" i="7"/>
  <c r="F54" i="24"/>
  <c r="I22" i="24"/>
  <c r="C54" i="24"/>
  <c r="K54" i="24"/>
  <c r="J54" i="24"/>
  <c r="P41" i="14"/>
  <c r="P8" i="7"/>
  <c r="N60" i="7"/>
  <c r="O44" i="7"/>
  <c r="L44" i="7"/>
  <c r="H60" i="7"/>
  <c r="L15" i="7"/>
  <c r="G23" i="7"/>
  <c r="Q39" i="7"/>
  <c r="K15" i="7"/>
  <c r="N23" i="7"/>
  <c r="P32" i="7"/>
  <c r="M44" i="7"/>
  <c r="K21" i="14"/>
  <c r="I43" i="7"/>
  <c r="J27" i="7"/>
  <c r="M59" i="7"/>
  <c r="I19" i="24"/>
  <c r="J19" i="24"/>
  <c r="F11" i="24"/>
  <c r="C11" i="24"/>
  <c r="I11" i="24"/>
  <c r="K48" i="7"/>
  <c r="Q48" i="7"/>
  <c r="J48" i="7"/>
  <c r="J19" i="7"/>
  <c r="I11" i="7"/>
  <c r="I51" i="7"/>
  <c r="M43" i="7"/>
  <c r="J46" i="7"/>
  <c r="J6" i="30"/>
  <c r="N39" i="7"/>
  <c r="L47" i="7"/>
  <c r="J6" i="32"/>
  <c r="I46" i="7"/>
  <c r="O19" i="14"/>
  <c r="F39" i="24"/>
  <c r="F22" i="24"/>
  <c r="H11" i="24"/>
  <c r="C19" i="24"/>
  <c r="G54" i="24"/>
  <c r="F27" i="24"/>
  <c r="F31" i="24"/>
  <c r="H19" i="24"/>
  <c r="H54" i="24"/>
  <c r="J8" i="24"/>
  <c r="G11" i="24"/>
  <c r="G31" i="24"/>
  <c r="H13" i="14"/>
  <c r="D50" i="12"/>
  <c r="M22" i="14"/>
  <c r="D13" i="14"/>
  <c r="O31" i="12"/>
  <c r="E13" i="14"/>
  <c r="D53" i="14"/>
  <c r="O37" i="14"/>
  <c r="O25" i="14"/>
  <c r="H25" i="14"/>
  <c r="E57" i="14"/>
  <c r="H9" i="14"/>
  <c r="M21" i="14"/>
  <c r="E49" i="14"/>
  <c r="G49" i="14"/>
  <c r="O17" i="14"/>
  <c r="I9" i="14"/>
  <c r="G17" i="14"/>
  <c r="N39" i="12"/>
  <c r="L51" i="12"/>
  <c r="P53" i="14"/>
  <c r="P57" i="14"/>
  <c r="F57" i="14"/>
  <c r="M37" i="14"/>
  <c r="P37" i="14"/>
  <c r="L41" i="14"/>
  <c r="P49" i="14"/>
  <c r="E53" i="14"/>
  <c r="E55" i="12"/>
  <c r="J53" i="14"/>
  <c r="I21" i="14"/>
  <c r="M13" i="14"/>
  <c r="D51" i="12"/>
  <c r="P13" i="14"/>
  <c r="D43" i="12"/>
  <c r="L13" i="14"/>
  <c r="E17" i="14"/>
  <c r="O57" i="14"/>
  <c r="D21" i="14"/>
  <c r="J37" i="14"/>
  <c r="M41" i="14"/>
  <c r="M25" i="14"/>
  <c r="J57" i="14"/>
  <c r="M57" i="14"/>
  <c r="F21" i="14"/>
  <c r="M19" i="12"/>
  <c r="N23" i="12"/>
  <c r="M51" i="12"/>
  <c r="K59" i="12"/>
  <c r="N57" i="14"/>
  <c r="D37" i="14"/>
  <c r="K41" i="14"/>
  <c r="F17" i="14"/>
  <c r="K25" i="14"/>
  <c r="K37" i="14"/>
  <c r="I41" i="14"/>
  <c r="E41" i="14"/>
  <c r="L24" i="12"/>
  <c r="J30" i="14"/>
  <c r="H52" i="12"/>
  <c r="G24" i="12"/>
  <c r="E6" i="27"/>
  <c r="G25" i="24"/>
  <c r="O34" i="14"/>
  <c r="N9" i="12"/>
  <c r="D27" i="14"/>
  <c r="K59" i="14"/>
  <c r="K47" i="14"/>
  <c r="D42" i="14"/>
  <c r="F26" i="14"/>
  <c r="H43" i="7"/>
  <c r="O13" i="14"/>
  <c r="L17" i="14"/>
  <c r="G59" i="12"/>
  <c r="D27" i="12"/>
  <c r="H59" i="24"/>
  <c r="C13" i="14"/>
  <c r="D47" i="12"/>
  <c r="K27" i="12"/>
  <c r="G13" i="14"/>
  <c r="M53" i="14"/>
  <c r="I57" i="14"/>
  <c r="P51" i="14"/>
  <c r="G21" i="14"/>
  <c r="I37" i="14"/>
  <c r="D41" i="14"/>
  <c r="E43" i="14"/>
  <c r="K44" i="12"/>
  <c r="L37" i="14"/>
  <c r="C21" i="14"/>
  <c r="P21" i="14"/>
  <c r="O7" i="12"/>
  <c r="H27" i="24"/>
  <c r="Q23" i="7"/>
  <c r="I19" i="7"/>
  <c r="J23" i="7"/>
  <c r="C24" i="24"/>
  <c r="F52" i="24"/>
  <c r="H25" i="24"/>
  <c r="J55" i="24"/>
  <c r="I23" i="24"/>
  <c r="I28" i="24"/>
  <c r="C21" i="24"/>
  <c r="F44" i="24"/>
  <c r="F25" i="24"/>
  <c r="G21" i="24"/>
  <c r="F16" i="24"/>
  <c r="C44" i="24"/>
  <c r="J44" i="24"/>
  <c r="C25" i="24"/>
  <c r="F38" i="24"/>
  <c r="I33" i="24"/>
  <c r="I14" i="24"/>
  <c r="I44" i="24"/>
  <c r="G44" i="24"/>
  <c r="K59" i="24"/>
  <c r="H44" i="24"/>
  <c r="C51" i="24"/>
  <c r="G14" i="24"/>
  <c r="C23" i="24"/>
  <c r="K23" i="24"/>
  <c r="F17" i="24"/>
  <c r="C14" i="24"/>
  <c r="F61" i="24"/>
  <c r="C33" i="24"/>
  <c r="G46" i="24"/>
  <c r="G27" i="24"/>
  <c r="I49" i="24"/>
  <c r="J46" i="24"/>
  <c r="C27" i="24"/>
  <c r="I46" i="24"/>
  <c r="H49" i="24"/>
  <c r="H46" i="24"/>
  <c r="C31" i="24"/>
  <c r="J11" i="24"/>
  <c r="J49" i="24"/>
  <c r="J39" i="24"/>
  <c r="G42" i="24"/>
  <c r="J33" i="24"/>
  <c r="C46" i="24"/>
  <c r="K10" i="24"/>
  <c r="K49" i="24"/>
  <c r="F49" i="24"/>
  <c r="F46" i="24"/>
  <c r="J27" i="24"/>
  <c r="C49" i="24"/>
  <c r="F13" i="24"/>
  <c r="I50" i="12"/>
  <c r="H9" i="12"/>
  <c r="J54" i="12"/>
  <c r="N50" i="12"/>
  <c r="J50" i="12"/>
  <c r="G54" i="12"/>
  <c r="O58" i="12"/>
  <c r="J27" i="12"/>
  <c r="H23" i="12"/>
  <c r="L27" i="12"/>
  <c r="G23" i="12"/>
  <c r="N47" i="12"/>
  <c r="I47" i="12"/>
  <c r="H39" i="12"/>
  <c r="E19" i="12"/>
  <c r="E39" i="12"/>
  <c r="E50" i="12"/>
  <c r="M50" i="12"/>
  <c r="H58" i="12"/>
  <c r="J31" i="12"/>
  <c r="I15" i="12"/>
  <c r="F35" i="12"/>
  <c r="K50" i="12"/>
  <c r="K54" i="12"/>
  <c r="M54" i="12"/>
  <c r="J58" i="12"/>
  <c r="I23" i="12"/>
  <c r="M27" i="12"/>
  <c r="O27" i="12"/>
  <c r="L19" i="12"/>
  <c r="F23" i="12"/>
  <c r="G27" i="12"/>
  <c r="L23" i="12"/>
  <c r="M47" i="12"/>
  <c r="H19" i="12"/>
  <c r="J47" i="12"/>
  <c r="G31" i="12"/>
  <c r="I35" i="12"/>
  <c r="E47" i="12"/>
  <c r="M39" i="12"/>
  <c r="O54" i="12"/>
  <c r="I31" i="12"/>
  <c r="L50" i="12"/>
  <c r="E54" i="12"/>
  <c r="I58" i="12"/>
  <c r="N19" i="12"/>
  <c r="D19" i="12"/>
  <c r="N27" i="12"/>
  <c r="I43" i="12"/>
  <c r="K23" i="12"/>
  <c r="L43" i="12"/>
  <c r="G43" i="12"/>
  <c r="F19" i="12"/>
  <c r="E27" i="12"/>
  <c r="I27" i="12"/>
  <c r="G47" i="12"/>
  <c r="N58" i="12"/>
  <c r="H50" i="12"/>
  <c r="E58" i="12"/>
  <c r="E23" i="12"/>
  <c r="K47" i="12"/>
  <c r="L21" i="12"/>
  <c r="D52" i="12"/>
  <c r="K53" i="12"/>
  <c r="G9" i="12"/>
  <c r="L29" i="12"/>
  <c r="H21" i="12"/>
  <c r="P15" i="14"/>
  <c r="M43" i="14"/>
  <c r="L37" i="12"/>
  <c r="L8" i="14"/>
  <c r="I48" i="12"/>
  <c r="E16" i="14"/>
  <c r="E56" i="12"/>
  <c r="I45" i="12"/>
  <c r="C47" i="14"/>
  <c r="D43" i="14"/>
  <c r="K48" i="14"/>
  <c r="D48" i="12"/>
  <c r="J59" i="12"/>
  <c r="G51" i="14"/>
  <c r="O39" i="14"/>
  <c r="O13" i="12"/>
  <c r="H27" i="14"/>
  <c r="F33" i="12"/>
  <c r="D31" i="14"/>
  <c r="K33" i="7"/>
  <c r="K45" i="7"/>
  <c r="Q26" i="7"/>
  <c r="M49" i="7"/>
  <c r="N9" i="7"/>
  <c r="Q45" i="7"/>
  <c r="Q17" i="7"/>
  <c r="H53" i="7"/>
  <c r="L21" i="7"/>
  <c r="P9" i="7"/>
  <c r="H21" i="7"/>
  <c r="M61" i="7"/>
  <c r="N21" i="7"/>
  <c r="I9" i="7"/>
  <c r="P19" i="7"/>
  <c r="N17" i="7"/>
  <c r="K21" i="7"/>
  <c r="P33" i="7"/>
  <c r="P17" i="7"/>
  <c r="N49" i="7"/>
  <c r="K49" i="7"/>
  <c r="I21" i="7"/>
  <c r="M21" i="7"/>
  <c r="L9" i="7"/>
  <c r="J17" i="7"/>
  <c r="G49" i="7"/>
  <c r="P18" i="7"/>
  <c r="O9" i="7"/>
  <c r="I17" i="7"/>
  <c r="I30" i="7"/>
  <c r="L30" i="7"/>
  <c r="I58" i="7"/>
  <c r="I38" i="7"/>
  <c r="M13" i="7"/>
  <c r="K30" i="7"/>
  <c r="M9" i="7"/>
  <c r="K9" i="7"/>
  <c r="H9" i="7"/>
  <c r="J9" i="7"/>
  <c r="Q22" i="7"/>
  <c r="G26" i="7"/>
  <c r="Q50" i="7"/>
  <c r="Q9" i="7"/>
  <c r="L50" i="7"/>
  <c r="I40" i="1"/>
  <c r="J49" i="7"/>
  <c r="J51" i="7"/>
  <c r="K50" i="7"/>
  <c r="O56" i="12"/>
  <c r="L52" i="12"/>
  <c r="J52" i="12"/>
  <c r="M45" i="12"/>
  <c r="L48" i="12"/>
  <c r="N56" i="12"/>
  <c r="E59" i="12"/>
  <c r="H59" i="12"/>
  <c r="D59" i="14"/>
  <c r="O51" i="14"/>
  <c r="O59" i="14"/>
  <c r="F47" i="14"/>
  <c r="P39" i="14"/>
  <c r="F43" i="14"/>
  <c r="E51" i="14"/>
  <c r="L27" i="14"/>
  <c r="L56" i="12"/>
  <c r="N13" i="12"/>
  <c r="I31" i="14"/>
  <c r="H31" i="14"/>
  <c r="G52" i="12"/>
  <c r="M33" i="12"/>
  <c r="I41" i="12"/>
  <c r="I37" i="12"/>
  <c r="D45" i="12"/>
  <c r="G29" i="12"/>
  <c r="K37" i="12"/>
  <c r="G38" i="24"/>
  <c r="K38" i="24"/>
  <c r="K33" i="12"/>
  <c r="M19" i="14"/>
  <c r="I15" i="14"/>
  <c r="I51" i="24"/>
  <c r="F12" i="24"/>
  <c r="G35" i="24"/>
  <c r="O48" i="7"/>
  <c r="H48" i="7"/>
  <c r="I50" i="7"/>
  <c r="K47" i="7"/>
  <c r="P47" i="7"/>
  <c r="I47" i="7"/>
  <c r="N48" i="7"/>
  <c r="H51" i="7"/>
  <c r="M51" i="7"/>
  <c r="J43" i="7"/>
  <c r="J39" i="7"/>
  <c r="K23" i="7"/>
  <c r="L39" i="7"/>
  <c r="O23" i="7"/>
  <c r="G43" i="7"/>
  <c r="G48" i="7"/>
  <c r="L49" i="7"/>
  <c r="K39" i="7"/>
  <c r="N50" i="7"/>
  <c r="P31" i="7"/>
  <c r="I39" i="7"/>
  <c r="G51" i="7"/>
  <c r="I49" i="7"/>
  <c r="P50" i="7"/>
  <c r="J25" i="12"/>
  <c r="K56" i="12"/>
  <c r="H15" i="14"/>
  <c r="F52" i="12"/>
  <c r="J56" i="12"/>
  <c r="G59" i="14"/>
  <c r="C51" i="14"/>
  <c r="P59" i="14"/>
  <c r="J59" i="14"/>
  <c r="I55" i="14"/>
  <c r="K39" i="14"/>
  <c r="G39" i="14"/>
  <c r="M27" i="14"/>
  <c r="F56" i="12"/>
  <c r="F35" i="14"/>
  <c r="I17" i="12"/>
  <c r="O59" i="12"/>
  <c r="N41" i="12"/>
  <c r="M9" i="12"/>
  <c r="M41" i="12"/>
  <c r="H17" i="12"/>
  <c r="J51" i="24"/>
  <c r="H13" i="12"/>
  <c r="P48" i="7"/>
  <c r="M50" i="7"/>
  <c r="O47" i="7"/>
  <c r="Q49" i="7"/>
  <c r="Q47" i="7"/>
  <c r="K51" i="7"/>
  <c r="L51" i="7"/>
  <c r="Q51" i="7"/>
  <c r="N43" i="7"/>
  <c r="P23" i="7"/>
  <c r="K43" i="7"/>
  <c r="L23" i="7"/>
  <c r="Q43" i="7"/>
  <c r="O50" i="7"/>
  <c r="I23" i="7"/>
  <c r="O39" i="7"/>
  <c r="O43" i="7"/>
  <c r="O49" i="7"/>
  <c r="L48" i="7"/>
  <c r="N48" i="12"/>
  <c r="L15" i="14"/>
  <c r="N59" i="12"/>
  <c r="E52" i="12"/>
  <c r="C59" i="14"/>
  <c r="D15" i="14"/>
  <c r="J55" i="14"/>
  <c r="C39" i="14"/>
  <c r="J15" i="14"/>
  <c r="K52" i="12"/>
  <c r="D13" i="12"/>
  <c r="J35" i="14"/>
  <c r="J41" i="12"/>
  <c r="L41" i="12"/>
  <c r="O37" i="12"/>
  <c r="H29" i="12"/>
  <c r="I57" i="24"/>
  <c r="M23" i="7"/>
  <c r="M39" i="7"/>
  <c r="H50" i="7"/>
  <c r="I48" i="7"/>
  <c r="P49" i="7"/>
  <c r="H47" i="7"/>
  <c r="J50" i="7"/>
  <c r="J47" i="7"/>
  <c r="O51" i="7"/>
  <c r="P51" i="7"/>
  <c r="H39" i="7"/>
  <c r="G39" i="7"/>
  <c r="N47" i="7"/>
  <c r="J61" i="24"/>
  <c r="F35" i="24"/>
  <c r="C53" i="24"/>
  <c r="K39" i="24"/>
  <c r="K61" i="24"/>
  <c r="H51" i="24"/>
  <c r="H17" i="24"/>
  <c r="J17" i="24"/>
  <c r="C40" i="24"/>
  <c r="J12" i="24"/>
  <c r="K58" i="24"/>
  <c r="H14" i="24"/>
  <c r="K14" i="24"/>
  <c r="G23" i="24"/>
  <c r="C43" i="24"/>
  <c r="G55" i="24"/>
  <c r="K12" i="24"/>
  <c r="G51" i="24"/>
  <c r="J38" i="24"/>
  <c r="F51" i="24"/>
  <c r="I40" i="24"/>
  <c r="G12" i="24"/>
  <c r="I35" i="24"/>
  <c r="C61" i="24"/>
  <c r="H34" i="24"/>
  <c r="K17" i="24"/>
  <c r="C42" i="24"/>
  <c r="J42" i="24"/>
  <c r="H48" i="24"/>
  <c r="H40" i="24"/>
  <c r="I12" i="24"/>
  <c r="C52" i="24"/>
  <c r="H35" i="24"/>
  <c r="F14" i="24"/>
  <c r="F29" i="24"/>
  <c r="H12" i="24"/>
  <c r="H55" i="24"/>
  <c r="K57" i="24"/>
  <c r="H61" i="24"/>
  <c r="H53" i="24"/>
  <c r="G40" i="24"/>
  <c r="C35" i="24"/>
  <c r="G60" i="12"/>
  <c r="D60" i="12"/>
  <c r="K60" i="12"/>
  <c r="D30" i="12"/>
  <c r="E30" i="12"/>
  <c r="E10" i="12"/>
  <c r="O10" i="12"/>
  <c r="J60" i="14"/>
  <c r="P60" i="14"/>
  <c r="E56" i="14"/>
  <c r="O56" i="14"/>
  <c r="C52" i="14"/>
  <c r="E52" i="14"/>
  <c r="N44" i="14"/>
  <c r="G44" i="14"/>
  <c r="I36" i="14"/>
  <c r="J36" i="14"/>
  <c r="L36" i="14"/>
  <c r="F32" i="14"/>
  <c r="I24" i="14"/>
  <c r="P24" i="14"/>
  <c r="D20" i="14"/>
  <c r="E20" i="14"/>
  <c r="K20" i="14"/>
  <c r="C16" i="14"/>
  <c r="N16" i="14"/>
  <c r="K16" i="14"/>
  <c r="H16" i="14"/>
  <c r="L16" i="14"/>
  <c r="D16" i="14"/>
  <c r="J16" i="14"/>
  <c r="J12" i="14"/>
  <c r="C12" i="14"/>
  <c r="G12" i="14"/>
  <c r="P12" i="14"/>
  <c r="O12" i="14"/>
  <c r="P8" i="14"/>
  <c r="O8" i="14"/>
  <c r="J8" i="14"/>
  <c r="K8" i="14"/>
  <c r="G16" i="14"/>
  <c r="J22" i="12"/>
  <c r="N8" i="14"/>
  <c r="C8" i="14"/>
  <c r="P16" i="14"/>
  <c r="K49" i="12"/>
  <c r="N36" i="14"/>
  <c r="K44" i="14"/>
  <c r="O24" i="14"/>
  <c r="N20" i="14"/>
  <c r="D14" i="12"/>
  <c r="D8" i="14"/>
  <c r="E46" i="12"/>
  <c r="J53" i="12"/>
  <c r="L12" i="14"/>
  <c r="I16" i="14"/>
  <c r="I22" i="12"/>
  <c r="E8" i="14"/>
  <c r="K12" i="14"/>
  <c r="F57" i="12"/>
  <c r="N32" i="14"/>
  <c r="D40" i="14"/>
  <c r="F12" i="14"/>
  <c r="H20" i="14"/>
  <c r="N38" i="12"/>
  <c r="F8" i="14"/>
  <c r="O18" i="12"/>
  <c r="H8" i="14"/>
  <c r="I8" i="14"/>
  <c r="H12" i="14"/>
  <c r="N12" i="14"/>
  <c r="G8" i="14"/>
  <c r="D12" i="14"/>
  <c r="I57" i="12"/>
  <c r="C24" i="14"/>
  <c r="E24" i="14"/>
  <c r="I40" i="14"/>
  <c r="M20" i="14"/>
  <c r="O16" i="14"/>
  <c r="F16" i="14"/>
  <c r="O20" i="14"/>
  <c r="G34" i="12"/>
  <c r="D59" i="12"/>
  <c r="L59" i="12"/>
  <c r="I59" i="12"/>
  <c r="I56" i="12"/>
  <c r="M56" i="12"/>
  <c r="M48" i="12"/>
  <c r="G48" i="12"/>
  <c r="F48" i="12"/>
  <c r="F37" i="12"/>
  <c r="H37" i="12"/>
  <c r="D33" i="12"/>
  <c r="N33" i="12"/>
  <c r="J29" i="12"/>
  <c r="K29" i="12"/>
  <c r="D25" i="12"/>
  <c r="F25" i="12"/>
  <c r="E9" i="12"/>
  <c r="D9" i="12"/>
  <c r="L59" i="14"/>
  <c r="F59" i="14"/>
  <c r="H59" i="14"/>
  <c r="F55" i="14"/>
  <c r="M55" i="14"/>
  <c r="H51" i="14"/>
  <c r="I51" i="14"/>
  <c r="L47" i="14"/>
  <c r="D47" i="14"/>
  <c r="E47" i="14"/>
  <c r="J43" i="14"/>
  <c r="H43" i="14"/>
  <c r="O43" i="14"/>
  <c r="N43" i="14"/>
  <c r="P43" i="14"/>
  <c r="N39" i="14"/>
  <c r="M39" i="14"/>
  <c r="O35" i="14"/>
  <c r="M35" i="14"/>
  <c r="J31" i="14"/>
  <c r="F31" i="14"/>
  <c r="C31" i="14"/>
  <c r="M31" i="14"/>
  <c r="G27" i="14"/>
  <c r="J27" i="14"/>
  <c r="F27" i="14"/>
  <c r="I27" i="14"/>
  <c r="N27" i="14"/>
  <c r="N23" i="14"/>
  <c r="J21" i="12"/>
  <c r="D21" i="12"/>
  <c r="I52" i="12"/>
  <c r="M52" i="12"/>
  <c r="E15" i="14"/>
  <c r="M21" i="12"/>
  <c r="D56" i="12"/>
  <c r="E48" i="12"/>
  <c r="N52" i="12"/>
  <c r="G56" i="12"/>
  <c r="M59" i="12"/>
  <c r="J51" i="14"/>
  <c r="L51" i="14"/>
  <c r="E59" i="14"/>
  <c r="N59" i="14"/>
  <c r="J47" i="14"/>
  <c r="N51" i="14"/>
  <c r="C15" i="14"/>
  <c r="I39" i="14"/>
  <c r="H39" i="14"/>
  <c r="K27" i="14"/>
  <c r="H48" i="12"/>
  <c r="I13" i="12"/>
  <c r="K41" i="12"/>
  <c r="N35" i="14"/>
  <c r="K31" i="14"/>
  <c r="L35" i="14"/>
  <c r="O17" i="12"/>
  <c r="G33" i="12"/>
  <c r="K9" i="12"/>
  <c r="P35" i="14"/>
  <c r="J37" i="12"/>
  <c r="M59" i="14"/>
  <c r="O29" i="12"/>
  <c r="D39" i="14"/>
  <c r="I29" i="12"/>
  <c r="I35" i="14"/>
  <c r="F11" i="14"/>
  <c r="K18" i="14"/>
  <c r="G18" i="14"/>
  <c r="I61" i="7"/>
  <c r="Q61" i="7"/>
  <c r="L61" i="7"/>
  <c r="J11" i="7"/>
  <c r="K44" i="7"/>
  <c r="K56" i="7"/>
  <c r="Q60" i="7"/>
  <c r="H44" i="7"/>
  <c r="H56" i="7"/>
  <c r="M11" i="7"/>
  <c r="P15" i="7"/>
  <c r="I44" i="7"/>
  <c r="J61" i="7"/>
  <c r="G60" i="7"/>
  <c r="G61" i="7"/>
  <c r="O61" i="7"/>
  <c r="O32" i="7"/>
  <c r="O60" i="7"/>
  <c r="Q32" i="7"/>
  <c r="P44" i="7"/>
  <c r="L60" i="7"/>
  <c r="Q44" i="7"/>
  <c r="J44" i="7"/>
  <c r="J52" i="7"/>
  <c r="M32" i="7"/>
  <c r="P61" i="7"/>
  <c r="N15" i="7"/>
  <c r="N52" i="7"/>
  <c r="I60" i="7"/>
  <c r="L52" i="7"/>
  <c r="P60" i="7"/>
  <c r="I52" i="7"/>
  <c r="N44" i="7"/>
  <c r="Q12" i="9"/>
  <c r="P12" i="9"/>
  <c r="L12" i="9"/>
  <c r="I12" i="9"/>
  <c r="O12" i="9"/>
  <c r="N12" i="9"/>
  <c r="M12" i="9"/>
  <c r="R12" i="9"/>
  <c r="J9" i="9"/>
  <c r="K9" i="9"/>
  <c r="S13" i="9"/>
  <c r="R13" i="9"/>
  <c r="I47" i="1"/>
  <c r="D31" i="1"/>
  <c r="D20" i="1"/>
  <c r="I19" i="1"/>
  <c r="D54" i="1"/>
  <c r="K52" i="24"/>
  <c r="G48" i="24"/>
  <c r="K48" i="24"/>
  <c r="J57" i="24"/>
  <c r="G57" i="24"/>
  <c r="J9" i="24"/>
  <c r="K20" i="24"/>
  <c r="F59" i="24"/>
  <c r="G36" i="24"/>
  <c r="C38" i="24"/>
  <c r="C48" i="24"/>
  <c r="H21" i="24"/>
  <c r="I38" i="24"/>
  <c r="J59" i="24"/>
  <c r="K43" i="24"/>
  <c r="F43" i="24"/>
  <c r="J23" i="24"/>
  <c r="G29" i="24"/>
  <c r="H52" i="24"/>
  <c r="H29" i="24"/>
  <c r="J43" i="24"/>
  <c r="I16" i="24"/>
  <c r="H31" i="24"/>
  <c r="F26" i="24"/>
  <c r="H9" i="24"/>
  <c r="F48" i="24"/>
  <c r="I21" i="24"/>
  <c r="C57" i="24"/>
  <c r="F15" i="24"/>
  <c r="C26" i="24"/>
  <c r="G26" i="24"/>
  <c r="G15" i="24"/>
  <c r="F50" i="24"/>
  <c r="I52" i="24"/>
  <c r="K21" i="24"/>
  <c r="I50" i="24"/>
  <c r="J21" i="24"/>
  <c r="G59" i="24"/>
  <c r="H23" i="24"/>
  <c r="K47" i="24"/>
  <c r="K29" i="24"/>
  <c r="J52" i="24"/>
  <c r="H43" i="24"/>
  <c r="J31" i="24"/>
  <c r="I31" i="24"/>
  <c r="F57" i="24"/>
  <c r="J16" i="24"/>
  <c r="G9" i="24"/>
  <c r="K55" i="12"/>
  <c r="M18" i="14"/>
  <c r="N55" i="12"/>
  <c r="M34" i="14"/>
  <c r="D30" i="14"/>
  <c r="E14" i="14"/>
  <c r="G46" i="14"/>
  <c r="O30" i="14"/>
  <c r="I58" i="14"/>
  <c r="H8" i="12"/>
  <c r="O12" i="12"/>
  <c r="H12" i="12"/>
  <c r="H18" i="14"/>
  <c r="M24" i="12"/>
  <c r="O24" i="12"/>
  <c r="G20" i="12"/>
  <c r="M55" i="12"/>
  <c r="H55" i="12"/>
  <c r="O26" i="14"/>
  <c r="D34" i="14"/>
  <c r="G22" i="14"/>
  <c r="E50" i="14"/>
  <c r="D28" i="12"/>
  <c r="H51" i="12"/>
  <c r="E51" i="12"/>
  <c r="E7" i="14"/>
  <c r="N36" i="12"/>
  <c r="L7" i="14"/>
  <c r="L9" i="9"/>
  <c r="C7" i="9"/>
  <c r="R9" i="9"/>
  <c r="H9" i="9"/>
  <c r="G59" i="7"/>
  <c r="N59" i="7"/>
  <c r="H59" i="7"/>
  <c r="O57" i="7"/>
  <c r="N57" i="7"/>
  <c r="J55" i="7"/>
  <c r="L55" i="7"/>
  <c r="O55" i="7"/>
  <c r="Q55" i="7"/>
  <c r="H55" i="7"/>
  <c r="M55" i="7"/>
  <c r="K55" i="7"/>
  <c r="Q42" i="7"/>
  <c r="M42" i="7"/>
  <c r="P42" i="7"/>
  <c r="N37" i="7"/>
  <c r="H37" i="7"/>
  <c r="O37" i="7"/>
  <c r="L37" i="7"/>
  <c r="G37" i="7"/>
  <c r="P37" i="7"/>
  <c r="P35" i="7"/>
  <c r="K35" i="7"/>
  <c r="H35" i="7"/>
  <c r="L35" i="7"/>
  <c r="Q35" i="7"/>
  <c r="G35" i="7"/>
  <c r="M35" i="7"/>
  <c r="M34" i="7"/>
  <c r="I42" i="7"/>
  <c r="J58" i="7"/>
  <c r="O46" i="7"/>
  <c r="J37" i="7"/>
  <c r="K37" i="7"/>
  <c r="G14" i="7"/>
  <c r="M46" i="7"/>
  <c r="Q37" i="7"/>
  <c r="K42" i="7"/>
  <c r="P55" i="7"/>
  <c r="J35" i="7"/>
  <c r="I32" i="7"/>
  <c r="H32" i="7"/>
  <c r="N32" i="7"/>
  <c r="J32" i="7"/>
  <c r="G32" i="7"/>
  <c r="L32" i="7"/>
  <c r="I28" i="7"/>
  <c r="H28" i="7"/>
  <c r="O15" i="7"/>
  <c r="I15" i="7"/>
  <c r="J15" i="7"/>
  <c r="G15" i="7"/>
  <c r="H15" i="7"/>
  <c r="M15" i="7"/>
  <c r="N11" i="7"/>
  <c r="G11" i="7"/>
  <c r="O11" i="7"/>
  <c r="L11" i="7"/>
  <c r="Q11" i="7"/>
  <c r="K11" i="7"/>
  <c r="P11" i="7"/>
  <c r="L58" i="7"/>
  <c r="N58" i="7"/>
  <c r="H58" i="7"/>
  <c r="K58" i="7"/>
  <c r="O58" i="7"/>
  <c r="Q56" i="7"/>
  <c r="G56" i="7"/>
  <c r="I56" i="7"/>
  <c r="O56" i="7"/>
  <c r="L56" i="7"/>
  <c r="M56" i="7"/>
  <c r="J56" i="7"/>
  <c r="P54" i="7"/>
  <c r="K54" i="7"/>
  <c r="H54" i="7"/>
  <c r="I54" i="7"/>
  <c r="O54" i="7"/>
  <c r="N54" i="7"/>
  <c r="L54" i="7"/>
  <c r="G46" i="7"/>
  <c r="Q46" i="7"/>
  <c r="L46" i="7"/>
  <c r="H46" i="7"/>
  <c r="L38" i="7"/>
  <c r="K36" i="7"/>
  <c r="L36" i="7"/>
  <c r="G13" i="7"/>
  <c r="N13" i="7"/>
  <c r="K13" i="7"/>
  <c r="H13" i="7"/>
  <c r="I13" i="7"/>
  <c r="M54" i="7"/>
  <c r="O42" i="7"/>
  <c r="N55" i="7"/>
  <c r="L13" i="7"/>
  <c r="K46" i="7"/>
  <c r="H42" i="7"/>
  <c r="Q58" i="7"/>
  <c r="Q13" i="7"/>
  <c r="I59" i="7"/>
  <c r="J13" i="7"/>
  <c r="M37" i="7"/>
  <c r="O13" i="7"/>
  <c r="K38" i="7"/>
  <c r="Q54" i="7"/>
  <c r="N46" i="7"/>
  <c r="I55" i="7"/>
  <c r="O35" i="7"/>
  <c r="K59" i="7"/>
  <c r="G58" i="7"/>
  <c r="N56" i="7"/>
  <c r="G55" i="7"/>
  <c r="G54" i="7"/>
  <c r="L53" i="7"/>
  <c r="G53" i="7"/>
  <c r="L45" i="7"/>
  <c r="O45" i="7"/>
  <c r="P45" i="7"/>
  <c r="J45" i="7"/>
  <c r="H45" i="7"/>
  <c r="N45" i="7"/>
  <c r="G45" i="7"/>
  <c r="M45" i="7"/>
  <c r="J41" i="7"/>
  <c r="M41" i="7"/>
  <c r="O41" i="7"/>
  <c r="I37" i="7"/>
  <c r="I35" i="7"/>
  <c r="J34" i="7"/>
  <c r="J33" i="7"/>
  <c r="N33" i="7"/>
  <c r="I25" i="7"/>
  <c r="L25" i="7"/>
  <c r="P21" i="7"/>
  <c r="G21" i="7"/>
  <c r="Q21" i="7"/>
  <c r="O21" i="7"/>
  <c r="H20" i="7"/>
  <c r="O19" i="7"/>
  <c r="H19" i="7"/>
  <c r="M19" i="7"/>
  <c r="G19" i="7"/>
  <c r="L19" i="7"/>
  <c r="K19" i="7"/>
  <c r="L17" i="7"/>
  <c r="M17" i="7"/>
  <c r="K17" i="7"/>
  <c r="O17" i="7"/>
  <c r="H17" i="7"/>
  <c r="I12" i="7"/>
  <c r="I37" i="1"/>
  <c r="I44" i="1"/>
  <c r="I17" i="1"/>
  <c r="I20" i="1"/>
  <c r="D52" i="1"/>
  <c r="D43" i="1"/>
  <c r="D18" i="1"/>
  <c r="E11" i="14"/>
  <c r="M11" i="14"/>
  <c r="P11" i="14"/>
  <c r="H11" i="14"/>
  <c r="D11" i="14"/>
  <c r="I11" i="14"/>
  <c r="C11" i="14"/>
  <c r="G11" i="14"/>
  <c r="N51" i="12"/>
  <c r="K51" i="12"/>
  <c r="H44" i="12"/>
  <c r="J44" i="12"/>
  <c r="L44" i="12"/>
  <c r="M44" i="12"/>
  <c r="D44" i="12"/>
  <c r="N44" i="12"/>
  <c r="O44" i="12"/>
  <c r="H40" i="12"/>
  <c r="L40" i="12"/>
  <c r="O40" i="12"/>
  <c r="J40" i="12"/>
  <c r="G36" i="12"/>
  <c r="K36" i="12"/>
  <c r="I36" i="12"/>
  <c r="M32" i="12"/>
  <c r="D32" i="12"/>
  <c r="G32" i="12"/>
  <c r="L32" i="12"/>
  <c r="I32" i="12"/>
  <c r="N32" i="12"/>
  <c r="O28" i="12"/>
  <c r="E28" i="12"/>
  <c r="K28" i="12"/>
  <c r="L28" i="12"/>
  <c r="H28" i="12"/>
  <c r="E24" i="12"/>
  <c r="F24" i="12"/>
  <c r="J24" i="12"/>
  <c r="N24" i="12"/>
  <c r="H20" i="12"/>
  <c r="E16" i="12"/>
  <c r="M16" i="12"/>
  <c r="D16" i="12"/>
  <c r="F12" i="12"/>
  <c r="G12" i="12"/>
  <c r="N12" i="12"/>
  <c r="K12" i="12"/>
  <c r="L12" i="12"/>
  <c r="D12" i="12"/>
  <c r="E12" i="12"/>
  <c r="J8" i="12"/>
  <c r="L8" i="12"/>
  <c r="D8" i="12"/>
  <c r="K8" i="12"/>
  <c r="N8" i="12"/>
  <c r="I8" i="12"/>
  <c r="L58" i="14"/>
  <c r="E58" i="14"/>
  <c r="C58" i="14"/>
  <c r="J58" i="14"/>
  <c r="K58" i="14"/>
  <c r="F58" i="14"/>
  <c r="G58" i="14"/>
  <c r="P58" i="14"/>
  <c r="O58" i="14"/>
  <c r="N54" i="14"/>
  <c r="C54" i="14"/>
  <c r="F54" i="14"/>
  <c r="H54" i="14"/>
  <c r="L50" i="14"/>
  <c r="G50" i="14"/>
  <c r="H50" i="14"/>
  <c r="M46" i="14"/>
  <c r="O46" i="14"/>
  <c r="P46" i="14"/>
  <c r="J46" i="14"/>
  <c r="I46" i="14"/>
  <c r="C46" i="14"/>
  <c r="E46" i="14"/>
  <c r="L46" i="14"/>
  <c r="L42" i="14"/>
  <c r="C42" i="14"/>
  <c r="O42" i="14"/>
  <c r="N38" i="14"/>
  <c r="G38" i="14"/>
  <c r="M38" i="14"/>
  <c r="L34" i="14"/>
  <c r="P34" i="14"/>
  <c r="H34" i="14"/>
  <c r="J34" i="14"/>
  <c r="G34" i="14"/>
  <c r="I34" i="14"/>
  <c r="F30" i="14"/>
  <c r="P30" i="14"/>
  <c r="K30" i="14"/>
  <c r="E30" i="14"/>
  <c r="I26" i="14"/>
  <c r="D26" i="14"/>
  <c r="H26" i="14"/>
  <c r="E26" i="14"/>
  <c r="G26" i="14"/>
  <c r="K26" i="14"/>
  <c r="L26" i="14"/>
  <c r="N26" i="14"/>
  <c r="O22" i="14"/>
  <c r="E22" i="14"/>
  <c r="I22" i="14"/>
  <c r="F22" i="14"/>
  <c r="J22" i="14"/>
  <c r="E18" i="14"/>
  <c r="I18" i="14"/>
  <c r="F18" i="14"/>
  <c r="L18" i="14"/>
  <c r="N18" i="14"/>
  <c r="D18" i="14"/>
  <c r="N14" i="14"/>
  <c r="P14" i="14"/>
  <c r="C14" i="14"/>
  <c r="I14" i="14"/>
  <c r="C7" i="14"/>
  <c r="N7" i="14"/>
  <c r="M7" i="14"/>
  <c r="F7" i="14"/>
  <c r="J28" i="12"/>
  <c r="N28" i="12"/>
  <c r="H24" i="12"/>
  <c r="J55" i="12"/>
  <c r="D20" i="12"/>
  <c r="M28" i="12"/>
  <c r="L55" i="12"/>
  <c r="O55" i="12"/>
  <c r="I55" i="12"/>
  <c r="D7" i="14"/>
  <c r="G51" i="12"/>
  <c r="P18" i="14"/>
  <c r="H7" i="14"/>
  <c r="J18" i="14"/>
  <c r="O7" i="14"/>
  <c r="F34" i="14"/>
  <c r="E34" i="14"/>
  <c r="L11" i="14"/>
  <c r="K22" i="14"/>
  <c r="C30" i="14"/>
  <c r="F42" i="14"/>
  <c r="D46" i="14"/>
  <c r="L30" i="14"/>
  <c r="M58" i="14"/>
  <c r="H16" i="12"/>
  <c r="H32" i="12"/>
  <c r="E36" i="12"/>
  <c r="F32" i="12"/>
  <c r="M40" i="12"/>
  <c r="I44" i="12"/>
  <c r="L22" i="14"/>
  <c r="G8" i="12"/>
  <c r="G16" i="12"/>
  <c r="I16" i="12"/>
  <c r="K46" i="14"/>
  <c r="M26" i="14"/>
  <c r="O16" i="12"/>
  <c r="I24" i="12"/>
  <c r="F51" i="12"/>
  <c r="G55" i="12"/>
  <c r="D24" i="12"/>
  <c r="F28" i="12"/>
  <c r="G28" i="12"/>
  <c r="G7" i="14"/>
  <c r="O18" i="14"/>
  <c r="O51" i="12"/>
  <c r="K7" i="14"/>
  <c r="I7" i="14"/>
  <c r="F55" i="12"/>
  <c r="I51" i="12"/>
  <c r="P7" i="14"/>
  <c r="K34" i="14"/>
  <c r="C34" i="14"/>
  <c r="O11" i="14"/>
  <c r="N11" i="14"/>
  <c r="D22" i="14"/>
  <c r="N30" i="14"/>
  <c r="P38" i="14"/>
  <c r="N42" i="14"/>
  <c r="L14" i="14"/>
  <c r="H30" i="14"/>
  <c r="I30" i="14"/>
  <c r="K11" i="14"/>
  <c r="N22" i="14"/>
  <c r="H58" i="14"/>
  <c r="M30" i="14"/>
  <c r="F44" i="12"/>
  <c r="I12" i="12"/>
  <c r="H36" i="12"/>
  <c r="O32" i="12"/>
  <c r="K38" i="14"/>
  <c r="D58" i="14"/>
  <c r="G58" i="12"/>
  <c r="D58" i="12"/>
  <c r="D15" i="12"/>
  <c r="M15" i="12"/>
  <c r="G11" i="12"/>
  <c r="M7" i="12"/>
  <c r="I7" i="12"/>
  <c r="G57" i="14"/>
  <c r="L57" i="14"/>
  <c r="F53" i="14"/>
  <c r="O53" i="14"/>
  <c r="C49" i="14"/>
  <c r="I49" i="14"/>
  <c r="F49" i="14"/>
  <c r="O49" i="14"/>
  <c r="K49" i="14"/>
  <c r="C41" i="14"/>
  <c r="G41" i="14"/>
  <c r="F41" i="14"/>
  <c r="K33" i="14"/>
  <c r="F33" i="14"/>
  <c r="O29" i="14"/>
  <c r="D25" i="14"/>
  <c r="N25" i="14"/>
  <c r="M17" i="14"/>
  <c r="N17" i="14"/>
  <c r="K17" i="14"/>
  <c r="G50" i="12"/>
  <c r="O50" i="12"/>
  <c r="I54" i="12"/>
  <c r="L58" i="12"/>
  <c r="K9" i="14"/>
  <c r="O19" i="12"/>
  <c r="K13" i="14"/>
  <c r="M23" i="12"/>
  <c r="D17" i="14"/>
  <c r="P17" i="14"/>
  <c r="C17" i="14"/>
  <c r="G19" i="12"/>
  <c r="J19" i="12"/>
  <c r="F27" i="12"/>
  <c r="H17" i="14"/>
  <c r="N13" i="14"/>
  <c r="M43" i="12"/>
  <c r="F47" i="12"/>
  <c r="J39" i="12"/>
  <c r="H47" i="12"/>
  <c r="D31" i="12"/>
  <c r="N31" i="12"/>
  <c r="K31" i="12"/>
  <c r="F43" i="12"/>
  <c r="D39" i="12"/>
  <c r="M31" i="12"/>
  <c r="E43" i="12"/>
  <c r="L31" i="12"/>
  <c r="G39" i="12"/>
  <c r="E31" i="12"/>
  <c r="K53" i="14"/>
  <c r="C53" i="14"/>
  <c r="D57" i="14"/>
  <c r="H57" i="14"/>
  <c r="O21" i="14"/>
  <c r="F37" i="14"/>
  <c r="E37" i="14"/>
  <c r="O41" i="14"/>
  <c r="H45" i="14"/>
  <c r="D49" i="14"/>
  <c r="L25" i="14"/>
  <c r="K57" i="14"/>
  <c r="H54" i="12"/>
  <c r="N54" i="12"/>
  <c r="M58" i="12"/>
  <c r="I25" i="14"/>
  <c r="G25" i="14"/>
  <c r="I53" i="14"/>
  <c r="E25" i="14"/>
  <c r="F25" i="14"/>
  <c r="L49" i="14"/>
  <c r="I11" i="12"/>
  <c r="E15" i="12"/>
  <c r="D54" i="12"/>
  <c r="L7" i="12"/>
  <c r="N43" i="12"/>
  <c r="C48" i="14"/>
  <c r="H48" i="14"/>
  <c r="I12" i="14"/>
  <c r="M12" i="14"/>
  <c r="H32" i="24"/>
  <c r="F20" i="24"/>
  <c r="J26" i="24"/>
  <c r="G20" i="24"/>
  <c r="G39" i="24"/>
  <c r="H22" i="24"/>
  <c r="K30" i="24"/>
  <c r="G10" i="24"/>
  <c r="C50" i="24"/>
  <c r="F55" i="24"/>
  <c r="I39" i="24"/>
  <c r="J53" i="24"/>
  <c r="J30" i="24"/>
  <c r="C34" i="24"/>
  <c r="G30" i="24"/>
  <c r="G22" i="24"/>
  <c r="F28" i="24"/>
  <c r="I20" i="24"/>
  <c r="G53" i="24"/>
  <c r="H13" i="24"/>
  <c r="F30" i="24"/>
  <c r="K22" i="24"/>
  <c r="G24" i="24"/>
  <c r="I32" i="24"/>
  <c r="J15" i="24"/>
  <c r="K18" i="24"/>
  <c r="J50" i="24"/>
  <c r="H18" i="24"/>
  <c r="F18" i="24"/>
  <c r="F58" i="24"/>
  <c r="F40" i="24"/>
  <c r="J40" i="24"/>
  <c r="I58" i="24"/>
  <c r="C10" i="24"/>
  <c r="C18" i="24"/>
  <c r="K8" i="24"/>
  <c r="G61" i="24"/>
  <c r="F45" i="24"/>
  <c r="G50" i="24"/>
  <c r="K42" i="24"/>
  <c r="I8" i="24"/>
  <c r="C8" i="24"/>
  <c r="I55" i="24"/>
  <c r="G16" i="24"/>
  <c r="F42" i="24"/>
  <c r="K55" i="24"/>
  <c r="G47" i="24"/>
  <c r="H39" i="24"/>
  <c r="I15" i="24"/>
  <c r="H20" i="24"/>
  <c r="H15" i="24"/>
  <c r="I34" i="24"/>
  <c r="H28" i="24"/>
  <c r="G58" i="24"/>
  <c r="I10" i="24"/>
  <c r="G18" i="24"/>
  <c r="H47" i="24"/>
  <c r="K26" i="24"/>
  <c r="J24" i="24"/>
  <c r="J20" i="24"/>
  <c r="I26" i="24"/>
  <c r="C47" i="24"/>
  <c r="I47" i="24"/>
  <c r="F34" i="24"/>
  <c r="I30" i="24"/>
  <c r="H30" i="24"/>
  <c r="K28" i="24"/>
  <c r="K34" i="24"/>
  <c r="K13" i="24"/>
  <c r="K15" i="24"/>
  <c r="C58" i="24"/>
  <c r="H42" i="24"/>
  <c r="J10" i="24"/>
  <c r="J58" i="24"/>
  <c r="F10" i="24"/>
  <c r="H50" i="24"/>
  <c r="G34" i="24"/>
  <c r="J22" i="24"/>
  <c r="F53" i="24"/>
  <c r="J18" i="24"/>
  <c r="J47" i="24"/>
  <c r="H16" i="24"/>
  <c r="C16" i="24"/>
  <c r="K53" i="24"/>
  <c r="O60" i="12"/>
  <c r="M60" i="12"/>
  <c r="E60" i="12"/>
  <c r="L60" i="12"/>
  <c r="N60" i="12"/>
  <c r="J60" i="12"/>
  <c r="I60" i="12"/>
  <c r="F60" i="12"/>
  <c r="L57" i="12"/>
  <c r="O57" i="12"/>
  <c r="N57" i="12"/>
  <c r="K57" i="12"/>
  <c r="H57" i="12"/>
  <c r="D53" i="12"/>
  <c r="G53" i="12"/>
  <c r="E53" i="12"/>
  <c r="O53" i="12"/>
  <c r="F53" i="12"/>
  <c r="I49" i="12"/>
  <c r="D49" i="12"/>
  <c r="E49" i="12"/>
  <c r="H49" i="12"/>
  <c r="M49" i="12"/>
  <c r="G49" i="12"/>
  <c r="F49" i="12"/>
  <c r="L49" i="12"/>
  <c r="D46" i="12"/>
  <c r="M46" i="12"/>
  <c r="K46" i="12"/>
  <c r="G46" i="12"/>
  <c r="L46" i="12"/>
  <c r="N46" i="12"/>
  <c r="H46" i="12"/>
  <c r="M42" i="12"/>
  <c r="E42" i="12"/>
  <c r="H42" i="12"/>
  <c r="J42" i="12"/>
  <c r="G42" i="12"/>
  <c r="K42" i="12"/>
  <c r="O42" i="12"/>
  <c r="F42" i="12"/>
  <c r="I42" i="12"/>
  <c r="I38" i="12"/>
  <c r="D38" i="12"/>
  <c r="E38" i="12"/>
  <c r="O38" i="12"/>
  <c r="M38" i="12"/>
  <c r="F38" i="12"/>
  <c r="L38" i="12"/>
  <c r="K38" i="12"/>
  <c r="D34" i="12"/>
  <c r="E34" i="12"/>
  <c r="J34" i="12"/>
  <c r="F34" i="12"/>
  <c r="O30" i="12"/>
  <c r="F30" i="12"/>
  <c r="G22" i="12"/>
  <c r="N22" i="12"/>
  <c r="K22" i="12"/>
  <c r="L22" i="12"/>
  <c r="D22" i="12"/>
  <c r="E22" i="12"/>
  <c r="J18" i="12"/>
  <c r="M18" i="12"/>
  <c r="H18" i="12"/>
  <c r="E18" i="12"/>
  <c r="K18" i="12"/>
  <c r="N18" i="12"/>
  <c r="D18" i="12"/>
  <c r="I18" i="12"/>
  <c r="G18" i="12"/>
  <c r="N14" i="12"/>
  <c r="G14" i="12"/>
  <c r="I14" i="12"/>
  <c r="M14" i="12"/>
  <c r="O14" i="12"/>
  <c r="F14" i="12"/>
  <c r="J14" i="12"/>
  <c r="E14" i="12"/>
  <c r="G10" i="12"/>
  <c r="D10" i="12"/>
  <c r="H10" i="12"/>
  <c r="F10" i="12"/>
  <c r="I10" i="12"/>
  <c r="N10" i="12"/>
  <c r="J10" i="12"/>
  <c r="M10" i="12"/>
  <c r="F60" i="14"/>
  <c r="O60" i="14"/>
  <c r="H60" i="14"/>
  <c r="I60" i="14"/>
  <c r="J56" i="14"/>
  <c r="D56" i="14"/>
  <c r="L56" i="14"/>
  <c r="F56" i="14"/>
  <c r="K56" i="14"/>
  <c r="I56" i="14"/>
  <c r="M56" i="14"/>
  <c r="H52" i="14"/>
  <c r="K52" i="14"/>
  <c r="O52" i="14"/>
  <c r="F52" i="14"/>
  <c r="J52" i="14"/>
  <c r="N52" i="14"/>
  <c r="D52" i="14"/>
  <c r="I52" i="14"/>
  <c r="M52" i="14"/>
  <c r="M48" i="14"/>
  <c r="N48" i="14"/>
  <c r="E48" i="14"/>
  <c r="D48" i="14"/>
  <c r="I48" i="14"/>
  <c r="O48" i="14"/>
  <c r="P48" i="14"/>
  <c r="M44" i="14"/>
  <c r="L44" i="14"/>
  <c r="P44" i="14"/>
  <c r="I44" i="14"/>
  <c r="F44" i="14"/>
  <c r="C44" i="14"/>
  <c r="H44" i="14"/>
  <c r="L40" i="14"/>
  <c r="C40" i="14"/>
  <c r="E40" i="14"/>
  <c r="G40" i="14"/>
  <c r="K40" i="14"/>
  <c r="O40" i="14"/>
  <c r="F40" i="14"/>
  <c r="H40" i="14"/>
  <c r="P40" i="14"/>
  <c r="M40" i="14"/>
  <c r="C36" i="14"/>
  <c r="P36" i="14"/>
  <c r="E36" i="14"/>
  <c r="D36" i="14"/>
  <c r="M36" i="14"/>
  <c r="F36" i="14"/>
  <c r="K36" i="14"/>
  <c r="H36" i="14"/>
  <c r="M32" i="14"/>
  <c r="E32" i="14"/>
  <c r="P32" i="14"/>
  <c r="D32" i="14"/>
  <c r="O32" i="14"/>
  <c r="J32" i="14"/>
  <c r="K32" i="14"/>
  <c r="K28" i="14"/>
  <c r="I28" i="14"/>
  <c r="L28" i="14"/>
  <c r="F28" i="14"/>
  <c r="C28" i="14"/>
  <c r="J28" i="14"/>
  <c r="N24" i="14"/>
  <c r="K24" i="14"/>
  <c r="H24" i="14"/>
  <c r="M24" i="14"/>
  <c r="F24" i="14"/>
  <c r="D24" i="14"/>
  <c r="L24" i="14"/>
  <c r="O46" i="12"/>
  <c r="O49" i="12"/>
  <c r="H60" i="12"/>
  <c r="L53" i="12"/>
  <c r="H22" i="12"/>
  <c r="M53" i="12"/>
  <c r="J49" i="12"/>
  <c r="D57" i="12"/>
  <c r="O36" i="14"/>
  <c r="G24" i="14"/>
  <c r="C32" i="14"/>
  <c r="D44" i="14"/>
  <c r="J24" i="14"/>
  <c r="G36" i="14"/>
  <c r="N28" i="14"/>
  <c r="F48" i="14"/>
  <c r="L60" i="14"/>
  <c r="P56" i="14"/>
  <c r="K60" i="14"/>
  <c r="L48" i="14"/>
  <c r="F46" i="12"/>
  <c r="K34" i="12"/>
  <c r="I46" i="12"/>
  <c r="I30" i="12"/>
  <c r="G38" i="12"/>
  <c r="G32" i="14"/>
  <c r="L18" i="12"/>
  <c r="N40" i="14"/>
  <c r="O44" i="14"/>
  <c r="G28" i="14"/>
  <c r="G52" i="14"/>
  <c r="H56" i="14"/>
  <c r="J44" i="14"/>
  <c r="E44" i="14"/>
  <c r="G48" i="14"/>
  <c r="F22" i="12"/>
  <c r="J38" i="12"/>
  <c r="L14" i="12"/>
  <c r="L42" i="12"/>
  <c r="L10" i="12"/>
  <c r="C56" i="14"/>
  <c r="H14" i="12"/>
  <c r="M22" i="12"/>
  <c r="G56" i="14"/>
  <c r="L52" i="14"/>
  <c r="D42" i="12"/>
  <c r="E28" i="14"/>
  <c r="I32" i="14"/>
  <c r="P52" i="14"/>
  <c r="H53" i="12"/>
  <c r="G20" i="14"/>
  <c r="P20" i="14"/>
  <c r="P9" i="14"/>
  <c r="J20" i="14"/>
  <c r="L20" i="14"/>
  <c r="D41" i="12"/>
  <c r="G41" i="12"/>
  <c r="F41" i="12"/>
  <c r="O41" i="12"/>
  <c r="E41" i="12"/>
  <c r="G37" i="12"/>
  <c r="D37" i="12"/>
  <c r="M37" i="12"/>
  <c r="E37" i="12"/>
  <c r="H33" i="12"/>
  <c r="J33" i="12"/>
  <c r="I33" i="12"/>
  <c r="O33" i="12"/>
  <c r="F29" i="12"/>
  <c r="D29" i="12"/>
  <c r="M29" i="12"/>
  <c r="E29" i="12"/>
  <c r="F21" i="12"/>
  <c r="O21" i="12"/>
  <c r="J17" i="12"/>
  <c r="F17" i="12"/>
  <c r="D17" i="12"/>
  <c r="K17" i="12"/>
  <c r="N17" i="12"/>
  <c r="L13" i="12"/>
  <c r="F13" i="12"/>
  <c r="K13" i="12"/>
  <c r="E13" i="12"/>
  <c r="M13" i="12"/>
  <c r="J13" i="12"/>
  <c r="F9" i="12"/>
  <c r="J9" i="12"/>
  <c r="O9" i="12"/>
  <c r="L9" i="12"/>
  <c r="N55" i="14"/>
  <c r="F51" i="14"/>
  <c r="M51" i="14"/>
  <c r="P47" i="14"/>
  <c r="G47" i="14"/>
  <c r="O47" i="14"/>
  <c r="I47" i="14"/>
  <c r="C43" i="14"/>
  <c r="I43" i="14"/>
  <c r="L43" i="14"/>
  <c r="E39" i="14"/>
  <c r="F39" i="14"/>
  <c r="L39" i="14"/>
  <c r="D35" i="14"/>
  <c r="G35" i="14"/>
  <c r="E35" i="14"/>
  <c r="C35" i="14"/>
  <c r="N31" i="14"/>
  <c r="G31" i="14"/>
  <c r="E31" i="14"/>
  <c r="O31" i="14"/>
  <c r="P31" i="14"/>
  <c r="O27" i="14"/>
  <c r="E27" i="14"/>
  <c r="F23" i="14"/>
  <c r="K23" i="14"/>
  <c r="C23" i="14"/>
  <c r="G23" i="14"/>
  <c r="E23" i="14"/>
  <c r="L23" i="14"/>
  <c r="L19" i="14"/>
  <c r="D19" i="14"/>
  <c r="E19" i="14"/>
  <c r="K19" i="14"/>
  <c r="I19" i="14"/>
  <c r="G15" i="14"/>
  <c r="F15" i="14"/>
  <c r="M15" i="14"/>
  <c r="N9" i="14"/>
  <c r="G9" i="14"/>
  <c r="I20" i="14"/>
  <c r="C20" i="14"/>
  <c r="F54" i="12"/>
  <c r="H31" i="12"/>
  <c r="F39" i="12"/>
  <c r="C37" i="14"/>
  <c r="N37" i="14"/>
  <c r="P45" i="14"/>
  <c r="E29" i="14"/>
  <c r="F11" i="12"/>
  <c r="E11" i="12"/>
  <c r="O39" i="12"/>
  <c r="H37" i="14"/>
  <c r="J43" i="12"/>
  <c r="F36" i="12"/>
  <c r="L36" i="12"/>
  <c r="J36" i="12"/>
  <c r="E32" i="12"/>
  <c r="J32" i="12"/>
  <c r="N16" i="12"/>
  <c r="L16" i="12"/>
  <c r="K16" i="12"/>
  <c r="J16" i="12"/>
  <c r="F16" i="12"/>
  <c r="O8" i="12"/>
  <c r="M8" i="12"/>
  <c r="G54" i="14"/>
  <c r="M54" i="14"/>
  <c r="I54" i="14"/>
  <c r="K54" i="14"/>
  <c r="P54" i="14"/>
  <c r="L54" i="14"/>
  <c r="E54" i="14"/>
  <c r="O54" i="14"/>
  <c r="J54" i="14"/>
  <c r="P50" i="14"/>
  <c r="N46" i="14"/>
  <c r="H46" i="14"/>
  <c r="K42" i="14"/>
  <c r="I42" i="14"/>
  <c r="H42" i="14"/>
  <c r="M42" i="14"/>
  <c r="J42" i="14"/>
  <c r="P42" i="14"/>
  <c r="J26" i="14"/>
  <c r="C26" i="14"/>
  <c r="H22" i="14"/>
  <c r="C22" i="14"/>
  <c r="L35" i="12"/>
  <c r="H15" i="12"/>
  <c r="L15" i="12"/>
  <c r="K15" i="12"/>
  <c r="L11" i="12"/>
  <c r="N7" i="12"/>
  <c r="K7" i="12"/>
  <c r="F7" i="12"/>
  <c r="H7" i="12"/>
  <c r="H53" i="14"/>
  <c r="N53" i="14"/>
  <c r="H49" i="14"/>
  <c r="J49" i="14"/>
  <c r="N49" i="14"/>
  <c r="N41" i="14"/>
  <c r="H41" i="14"/>
  <c r="P25" i="14"/>
  <c r="J25" i="14"/>
  <c r="J21" i="14"/>
  <c r="N21" i="14"/>
  <c r="H21" i="14"/>
  <c r="P9" i="9"/>
  <c r="S9" i="9"/>
  <c r="M9" i="9"/>
  <c r="R11" i="9"/>
  <c r="K13" i="9"/>
  <c r="L13" i="9"/>
  <c r="M11" i="9"/>
  <c r="P13" i="9"/>
  <c r="G9" i="9"/>
  <c r="Q9" i="9"/>
  <c r="O11" i="9"/>
  <c r="Q13" i="9"/>
  <c r="L11" i="9"/>
  <c r="S11" i="9"/>
  <c r="N13" i="9"/>
  <c r="N11" i="9"/>
  <c r="G11" i="9"/>
  <c r="J30" i="7"/>
  <c r="P25" i="7"/>
  <c r="J25" i="7"/>
  <c r="H25" i="7"/>
  <c r="H30" i="7"/>
  <c r="L26" i="7"/>
  <c r="Q25" i="7"/>
  <c r="Q53" i="7"/>
  <c r="G41" i="7"/>
  <c r="Q41" i="7"/>
  <c r="M25" i="7"/>
  <c r="M31" i="7"/>
  <c r="P24" i="7"/>
  <c r="J28" i="7"/>
  <c r="M28" i="7"/>
  <c r="O40" i="7"/>
  <c r="P52" i="7"/>
  <c r="M26" i="7"/>
  <c r="O28" i="7"/>
  <c r="M52" i="7"/>
  <c r="N25" i="7"/>
  <c r="O53" i="7"/>
  <c r="O27" i="7"/>
  <c r="N26" i="7"/>
  <c r="H27" i="7"/>
  <c r="N41" i="7"/>
  <c r="J53" i="7"/>
  <c r="M40" i="7"/>
  <c r="Q40" i="7"/>
  <c r="G25" i="7"/>
  <c r="K53" i="7"/>
  <c r="G31" i="7"/>
  <c r="I53" i="7"/>
  <c r="L41" i="7"/>
  <c r="Q28" i="7"/>
  <c r="K26" i="7"/>
  <c r="I41" i="7"/>
  <c r="M27" i="7"/>
  <c r="G24" i="7"/>
  <c r="K52" i="7"/>
  <c r="H26" i="7"/>
  <c r="P30" i="7"/>
  <c r="P40" i="7"/>
  <c r="P28" i="7"/>
  <c r="G28" i="7"/>
  <c r="Q52" i="7"/>
  <c r="L29" i="7"/>
  <c r="G27" i="7"/>
  <c r="I40" i="7"/>
  <c r="Q30" i="7"/>
  <c r="N53" i="7"/>
  <c r="N30" i="7"/>
  <c r="P27" i="7"/>
  <c r="M53" i="7"/>
  <c r="I24" i="7"/>
  <c r="P41" i="7"/>
  <c r="H41" i="7"/>
  <c r="G30" i="7"/>
  <c r="P26" i="7"/>
  <c r="K25" i="7"/>
  <c r="Q27" i="7"/>
  <c r="H24" i="7"/>
  <c r="I26" i="7"/>
  <c r="O52" i="7"/>
  <c r="O26" i="7"/>
  <c r="O30" i="7"/>
  <c r="L40" i="7"/>
  <c r="H52" i="7"/>
  <c r="L28" i="7"/>
  <c r="L27" i="7"/>
  <c r="K27" i="7"/>
  <c r="N27" i="7"/>
  <c r="L31" i="7"/>
  <c r="N28" i="7"/>
  <c r="D55" i="1"/>
  <c r="D34" i="1"/>
  <c r="D17" i="1"/>
  <c r="D44" i="1"/>
  <c r="D12" i="1"/>
  <c r="D32" i="15"/>
  <c r="E32" i="15" s="1"/>
  <c r="I52" i="1"/>
  <c r="I9" i="1"/>
  <c r="D57" i="1"/>
  <c r="J44" i="15"/>
  <c r="K44" i="15"/>
  <c r="E61" i="15"/>
  <c r="D60" i="1"/>
  <c r="J40" i="15"/>
  <c r="K40" i="15" s="1"/>
  <c r="D30" i="1"/>
  <c r="D19" i="1"/>
  <c r="I30" i="1"/>
  <c r="D45" i="1"/>
  <c r="I55" i="1"/>
  <c r="D23" i="1"/>
  <c r="D37" i="1"/>
  <c r="J55" i="15"/>
  <c r="K55" i="15" s="1"/>
  <c r="J8" i="15"/>
  <c r="K8" i="15"/>
  <c r="I58" i="1"/>
  <c r="D54" i="15"/>
  <c r="E54" i="15"/>
  <c r="D46" i="15"/>
  <c r="E46" i="15" s="1"/>
  <c r="D39" i="1"/>
  <c r="I23" i="1"/>
  <c r="D16" i="15"/>
  <c r="E16" i="15" s="1"/>
  <c r="A4" i="1"/>
  <c r="A4" i="33"/>
  <c r="A4" i="12"/>
  <c r="A4" i="16"/>
  <c r="A4" i="23"/>
  <c r="A4" i="8"/>
  <c r="A4" i="10"/>
  <c r="A4" i="19"/>
  <c r="A4" i="25"/>
  <c r="A4" i="14"/>
  <c r="A4" i="29"/>
  <c r="A4" i="7"/>
  <c r="A4" i="24"/>
  <c r="A4" i="15"/>
  <c r="A4" i="32"/>
  <c r="A4" i="2"/>
  <c r="A4" i="31"/>
  <c r="A4" i="9"/>
  <c r="A4" i="27"/>
  <c r="A4" i="17"/>
  <c r="A4" i="30"/>
  <c r="K20" i="7" l="1"/>
  <c r="Q20" i="7"/>
  <c r="J20" i="7"/>
  <c r="L12" i="7"/>
  <c r="P12" i="7"/>
  <c r="M12" i="7"/>
  <c r="J12" i="7"/>
  <c r="H8" i="7"/>
  <c r="G8" i="7"/>
  <c r="K8" i="7"/>
  <c r="D7" i="7"/>
  <c r="I26" i="1"/>
  <c r="J26" i="9"/>
  <c r="S26" i="9"/>
  <c r="N26" i="9"/>
  <c r="Q26" i="9"/>
  <c r="O26" i="9"/>
  <c r="P26" i="9"/>
  <c r="K26" i="9"/>
  <c r="M26" i="9"/>
  <c r="L26" i="9"/>
  <c r="G26" i="9"/>
  <c r="H26" i="9"/>
  <c r="I37" i="24"/>
  <c r="K37" i="24"/>
  <c r="J37" i="24"/>
  <c r="F37" i="24"/>
  <c r="G41" i="24"/>
  <c r="C41" i="24"/>
  <c r="H41" i="24"/>
  <c r="F41" i="24"/>
  <c r="I34" i="7"/>
  <c r="N34" i="7"/>
  <c r="O34" i="7"/>
  <c r="H34" i="7"/>
  <c r="G34" i="7"/>
  <c r="L34" i="7"/>
  <c r="Q55" i="9"/>
  <c r="K55" i="9"/>
  <c r="J55" i="9"/>
  <c r="G55" i="9"/>
  <c r="R58" i="9"/>
  <c r="D33" i="1"/>
  <c r="O45" i="14"/>
  <c r="E45" i="14"/>
  <c r="F45" i="14"/>
  <c r="J45" i="14"/>
  <c r="C45" i="14"/>
  <c r="M45" i="14"/>
  <c r="J24" i="7"/>
  <c r="N24" i="7"/>
  <c r="Q24" i="7"/>
  <c r="O24" i="7"/>
  <c r="M24" i="7"/>
  <c r="O16" i="7"/>
  <c r="M16" i="7"/>
  <c r="H16" i="7"/>
  <c r="L16" i="7"/>
  <c r="Q16" i="7"/>
  <c r="I16" i="7"/>
  <c r="L24" i="7"/>
  <c r="L45" i="14"/>
  <c r="K10" i="14"/>
  <c r="N12" i="7"/>
  <c r="M20" i="7"/>
  <c r="H37" i="24"/>
  <c r="N16" i="7"/>
  <c r="K12" i="7"/>
  <c r="F26" i="12"/>
  <c r="L26" i="12"/>
  <c r="M26" i="12"/>
  <c r="E26" i="12"/>
  <c r="D26" i="12"/>
  <c r="K26" i="12"/>
  <c r="N26" i="12"/>
  <c r="O26" i="12"/>
  <c r="G26" i="12"/>
  <c r="I26" i="12"/>
  <c r="C60" i="14"/>
  <c r="M60" i="14"/>
  <c r="G60" i="14"/>
  <c r="D60" i="14"/>
  <c r="J50" i="14"/>
  <c r="C50" i="14"/>
  <c r="K50" i="14"/>
  <c r="N50" i="14"/>
  <c r="M50" i="14"/>
  <c r="I29" i="14"/>
  <c r="L29" i="14"/>
  <c r="F29" i="14"/>
  <c r="P29" i="14"/>
  <c r="J29" i="14"/>
  <c r="D29" i="14"/>
  <c r="H29" i="14"/>
  <c r="C29" i="14"/>
  <c r="K60" i="24"/>
  <c r="I60" i="24"/>
  <c r="J60" i="24"/>
  <c r="H60" i="24"/>
  <c r="H45" i="24"/>
  <c r="C45" i="24"/>
  <c r="G45" i="24"/>
  <c r="K45" i="24"/>
  <c r="Q8" i="7"/>
  <c r="L57" i="7"/>
  <c r="M57" i="7"/>
  <c r="I57" i="7"/>
  <c r="H57" i="7"/>
  <c r="J57" i="7"/>
  <c r="G57" i="7"/>
  <c r="M36" i="7"/>
  <c r="I36" i="7"/>
  <c r="G36" i="7"/>
  <c r="P36" i="7"/>
  <c r="N36" i="7"/>
  <c r="Q36" i="7"/>
  <c r="H31" i="7"/>
  <c r="I31" i="7"/>
  <c r="N31" i="7"/>
  <c r="J31" i="7"/>
  <c r="O31" i="7"/>
  <c r="C7" i="7"/>
  <c r="N60" i="9"/>
  <c r="J19" i="9"/>
  <c r="I19" i="9"/>
  <c r="P19" i="9"/>
  <c r="H19" i="9"/>
  <c r="O19" i="9"/>
  <c r="R19" i="9"/>
  <c r="S19" i="9"/>
  <c r="L19" i="9"/>
  <c r="K19" i="9"/>
  <c r="Q19" i="9"/>
  <c r="D7" i="9"/>
  <c r="B7" i="9"/>
  <c r="P39" i="9"/>
  <c r="L39" i="9"/>
  <c r="G39" i="9"/>
  <c r="N39" i="9"/>
  <c r="M39" i="9"/>
  <c r="S39" i="9"/>
  <c r="R39" i="9"/>
  <c r="I39" i="9"/>
  <c r="H39" i="9"/>
  <c r="O39" i="9"/>
  <c r="Q39" i="9"/>
  <c r="P46" i="9"/>
  <c r="M46" i="9"/>
  <c r="O46" i="9"/>
  <c r="S46" i="9"/>
  <c r="L46" i="9"/>
  <c r="H46" i="9"/>
  <c r="N46" i="9"/>
  <c r="K46" i="9"/>
  <c r="I46" i="9"/>
  <c r="M58" i="9"/>
  <c r="P58" i="9"/>
  <c r="O58" i="9"/>
  <c r="S58" i="9"/>
  <c r="K58" i="9"/>
  <c r="L58" i="9"/>
  <c r="N58" i="9"/>
  <c r="H58" i="9"/>
  <c r="Q31" i="7"/>
  <c r="P29" i="7"/>
  <c r="D50" i="14"/>
  <c r="G37" i="24"/>
  <c r="G32" i="24"/>
  <c r="I45" i="14"/>
  <c r="N33" i="14"/>
  <c r="I38" i="14"/>
  <c r="F38" i="14"/>
  <c r="G12" i="7"/>
  <c r="O20" i="7"/>
  <c r="I14" i="7"/>
  <c r="E60" i="14"/>
  <c r="H25" i="12"/>
  <c r="P20" i="7"/>
  <c r="O33" i="14"/>
  <c r="N8" i="7"/>
  <c r="J16" i="7"/>
  <c r="M36" i="12"/>
  <c r="D36" i="12"/>
  <c r="O36" i="12"/>
  <c r="N21" i="12"/>
  <c r="E21" i="12"/>
  <c r="I21" i="12"/>
  <c r="G21" i="12"/>
  <c r="G15" i="12"/>
  <c r="F15" i="12"/>
  <c r="O15" i="12"/>
  <c r="J15" i="12"/>
  <c r="N11" i="12"/>
  <c r="D11" i="12"/>
  <c r="K11" i="12"/>
  <c r="H11" i="12"/>
  <c r="M11" i="12"/>
  <c r="J7" i="12"/>
  <c r="C6" i="12"/>
  <c r="G7" i="12"/>
  <c r="D7" i="12"/>
  <c r="B6" i="12"/>
  <c r="P28" i="14"/>
  <c r="D28" i="14"/>
  <c r="O28" i="14"/>
  <c r="H28" i="14"/>
  <c r="M28" i="14"/>
  <c r="J23" i="14"/>
  <c r="M23" i="14"/>
  <c r="I23" i="14"/>
  <c r="H23" i="14"/>
  <c r="P23" i="14"/>
  <c r="D23" i="14"/>
  <c r="F19" i="14"/>
  <c r="P19" i="14"/>
  <c r="N19" i="14"/>
  <c r="H19" i="14"/>
  <c r="G19" i="14"/>
  <c r="C19" i="14"/>
  <c r="O15" i="14"/>
  <c r="K15" i="14"/>
  <c r="O9" i="14"/>
  <c r="E9" i="14"/>
  <c r="J9" i="14"/>
  <c r="C9" i="14"/>
  <c r="B6" i="14"/>
  <c r="D9" i="14"/>
  <c r="L9" i="14"/>
  <c r="F9" i="14"/>
  <c r="D41" i="1"/>
  <c r="P59" i="7"/>
  <c r="Q59" i="7"/>
  <c r="J59" i="7"/>
  <c r="L59" i="7"/>
  <c r="G42" i="7"/>
  <c r="N42" i="7"/>
  <c r="J42" i="7"/>
  <c r="L42" i="7"/>
  <c r="H40" i="7"/>
  <c r="K40" i="7"/>
  <c r="N40" i="7"/>
  <c r="G40" i="7"/>
  <c r="P38" i="7"/>
  <c r="G38" i="7"/>
  <c r="H38" i="7"/>
  <c r="J38" i="7"/>
  <c r="M38" i="7"/>
  <c r="Q38" i="7"/>
  <c r="N38" i="7"/>
  <c r="G33" i="7"/>
  <c r="I33" i="7"/>
  <c r="O33" i="7"/>
  <c r="L33" i="7"/>
  <c r="M33" i="7"/>
  <c r="H33" i="7"/>
  <c r="Q33" i="7"/>
  <c r="N19" i="9"/>
  <c r="G58" i="9"/>
  <c r="G19" i="9"/>
  <c r="J32" i="24"/>
  <c r="K55" i="14"/>
  <c r="G55" i="14"/>
  <c r="E55" i="14"/>
  <c r="L55" i="14"/>
  <c r="O55" i="14"/>
  <c r="P55" i="14"/>
  <c r="D55" i="14"/>
  <c r="C36" i="24"/>
  <c r="H36" i="24"/>
  <c r="J36" i="24"/>
  <c r="K29" i="7"/>
  <c r="M29" i="7"/>
  <c r="O29" i="7"/>
  <c r="Q29" i="7"/>
  <c r="Q18" i="7"/>
  <c r="H18" i="7"/>
  <c r="L18" i="7"/>
  <c r="N18" i="7"/>
  <c r="M18" i="7"/>
  <c r="J18" i="7"/>
  <c r="O18" i="7"/>
  <c r="K18" i="7"/>
  <c r="K60" i="9"/>
  <c r="O60" i="9"/>
  <c r="S60" i="9"/>
  <c r="L60" i="9"/>
  <c r="J60" i="9"/>
  <c r="Q60" i="9"/>
  <c r="M60" i="9"/>
  <c r="I60" i="9"/>
  <c r="P60" i="9"/>
  <c r="K41" i="24"/>
  <c r="N29" i="7"/>
  <c r="B7" i="24"/>
  <c r="C32" i="24"/>
  <c r="G29" i="7"/>
  <c r="J36" i="7"/>
  <c r="O14" i="7"/>
  <c r="H14" i="7"/>
  <c r="C55" i="14"/>
  <c r="G16" i="7"/>
  <c r="N30" i="12"/>
  <c r="J30" i="12"/>
  <c r="G30" i="12"/>
  <c r="L33" i="14"/>
  <c r="E33" i="14"/>
  <c r="J33" i="14"/>
  <c r="G33" i="14"/>
  <c r="C33" i="14"/>
  <c r="I33" i="14"/>
  <c r="P33" i="14"/>
  <c r="M33" i="14"/>
  <c r="G14" i="14"/>
  <c r="H14" i="14"/>
  <c r="M14" i="14"/>
  <c r="J14" i="14"/>
  <c r="F14" i="14"/>
  <c r="K14" i="14"/>
  <c r="D14" i="14"/>
  <c r="K24" i="24"/>
  <c r="F24" i="24"/>
  <c r="H24" i="24"/>
  <c r="G46" i="9"/>
  <c r="N55" i="9"/>
  <c r="K31" i="7"/>
  <c r="N45" i="14"/>
  <c r="K45" i="14"/>
  <c r="F50" i="14"/>
  <c r="H26" i="12"/>
  <c r="F60" i="24"/>
  <c r="G20" i="7"/>
  <c r="J56" i="24"/>
  <c r="F56" i="24"/>
  <c r="K56" i="24"/>
  <c r="H56" i="24"/>
  <c r="L10" i="14"/>
  <c r="J10" i="14"/>
  <c r="H10" i="14"/>
  <c r="P10" i="14"/>
  <c r="F10" i="14"/>
  <c r="N10" i="14"/>
  <c r="I10" i="14"/>
  <c r="G10" i="14"/>
  <c r="O10" i="14"/>
  <c r="I22" i="7"/>
  <c r="K22" i="7"/>
  <c r="M22" i="7"/>
  <c r="L22" i="7"/>
  <c r="G22" i="7"/>
  <c r="O22" i="7"/>
  <c r="N14" i="7"/>
  <c r="P14" i="7"/>
  <c r="K14" i="7"/>
  <c r="J14" i="7"/>
  <c r="Q10" i="7"/>
  <c r="I10" i="7"/>
  <c r="K10" i="7"/>
  <c r="M10" i="7"/>
  <c r="L10" i="7"/>
  <c r="P10" i="7"/>
  <c r="O10" i="7"/>
  <c r="G10" i="7"/>
  <c r="C10" i="14"/>
  <c r="I18" i="7"/>
  <c r="J41" i="24"/>
  <c r="O50" i="14"/>
  <c r="M10" i="14"/>
  <c r="K16" i="7"/>
  <c r="N20" i="7"/>
  <c r="Q57" i="7"/>
  <c r="G60" i="24"/>
  <c r="L8" i="7"/>
  <c r="O35" i="12"/>
  <c r="D35" i="12"/>
  <c r="K35" i="12"/>
  <c r="M35" i="12"/>
  <c r="J35" i="12"/>
  <c r="E35" i="12"/>
  <c r="N35" i="12"/>
  <c r="H35" i="12"/>
  <c r="E25" i="12"/>
  <c r="L25" i="12"/>
  <c r="N25" i="12"/>
  <c r="K25" i="12"/>
  <c r="M25" i="12"/>
  <c r="O25" i="12"/>
  <c r="H38" i="14"/>
  <c r="J38" i="14"/>
  <c r="L38" i="14"/>
  <c r="E38" i="14"/>
  <c r="C38" i="14"/>
  <c r="D38" i="14"/>
  <c r="K9" i="24"/>
  <c r="F9" i="24"/>
  <c r="I9" i="24"/>
  <c r="Q46" i="9"/>
  <c r="G35" i="12"/>
  <c r="M30" i="12"/>
  <c r="H30" i="12"/>
  <c r="M29" i="14"/>
  <c r="Q34" i="7"/>
  <c r="H55" i="14"/>
  <c r="L20" i="7"/>
  <c r="C56" i="24"/>
  <c r="N29" i="14"/>
  <c r="D45" i="14"/>
  <c r="I8" i="7"/>
  <c r="I40" i="12"/>
  <c r="F40" i="12"/>
  <c r="K40" i="12"/>
  <c r="D40" i="12"/>
  <c r="E40" i="12"/>
  <c r="H34" i="12"/>
  <c r="L34" i="12"/>
  <c r="M34" i="12"/>
  <c r="I34" i="12"/>
  <c r="O34" i="12"/>
  <c r="N34" i="12"/>
  <c r="K20" i="12"/>
  <c r="F20" i="12"/>
  <c r="L20" i="12"/>
  <c r="M20" i="12"/>
  <c r="E20" i="12"/>
  <c r="J20" i="12"/>
  <c r="I20" i="12"/>
  <c r="O20" i="12"/>
  <c r="F33" i="24"/>
  <c r="G33" i="24"/>
  <c r="H33" i="24"/>
  <c r="O55" i="9"/>
  <c r="H55" i="9"/>
  <c r="I26" i="9"/>
  <c r="I29" i="7"/>
  <c r="K24" i="7"/>
  <c r="J29" i="7"/>
  <c r="G45" i="14"/>
  <c r="N60" i="14"/>
  <c r="L30" i="12"/>
  <c r="I45" i="24"/>
  <c r="I24" i="24"/>
  <c r="H33" i="14"/>
  <c r="K29" i="14"/>
  <c r="G40" i="12"/>
  <c r="K57" i="7"/>
  <c r="O36" i="7"/>
  <c r="Q14" i="7"/>
  <c r="P34" i="7"/>
  <c r="E10" i="14"/>
  <c r="K36" i="24"/>
  <c r="I36" i="24"/>
  <c r="O14" i="14"/>
  <c r="J26" i="12"/>
  <c r="G25" i="12"/>
  <c r="H10" i="7"/>
  <c r="H22" i="7"/>
  <c r="K33" i="24"/>
  <c r="G56" i="24"/>
  <c r="J11" i="12"/>
  <c r="G29" i="14"/>
  <c r="N22" i="7"/>
  <c r="O8" i="7"/>
  <c r="G57" i="12"/>
  <c r="M57" i="12"/>
  <c r="J57" i="12"/>
  <c r="F45" i="12"/>
  <c r="N45" i="12"/>
  <c r="K45" i="12"/>
  <c r="L45" i="12"/>
  <c r="E45" i="12"/>
  <c r="H45" i="12"/>
  <c r="J45" i="12"/>
  <c r="G45" i="12"/>
  <c r="O45" i="12"/>
  <c r="C37" i="24"/>
  <c r="K32" i="24"/>
  <c r="G28" i="24"/>
  <c r="J28" i="24"/>
  <c r="J13" i="24"/>
  <c r="C13" i="24"/>
  <c r="I13" i="24"/>
  <c r="L55" i="9"/>
  <c r="M19" i="9"/>
  <c r="K39" i="9"/>
  <c r="G44" i="12"/>
  <c r="I39" i="12"/>
  <c r="L39" i="12"/>
  <c r="K39" i="12"/>
  <c r="E42" i="14"/>
  <c r="G42" i="14"/>
  <c r="L32" i="14"/>
  <c r="H32" i="14"/>
  <c r="C17" i="24"/>
  <c r="I17" i="24"/>
  <c r="G8" i="24"/>
  <c r="H8" i="24"/>
  <c r="K61" i="7"/>
  <c r="H61" i="7"/>
  <c r="R8" i="9"/>
  <c r="J8" i="9"/>
  <c r="L8" i="9"/>
  <c r="K8" i="9"/>
  <c r="S8" i="9"/>
  <c r="I8" i="9"/>
  <c r="Q8" i="9"/>
  <c r="H8" i="9"/>
  <c r="M24" i="9"/>
  <c r="P24" i="9"/>
  <c r="L24" i="9"/>
  <c r="G24" i="9"/>
  <c r="S24" i="9"/>
  <c r="H24" i="9"/>
  <c r="O24" i="9"/>
  <c r="J24" i="9"/>
  <c r="R25" i="9"/>
  <c r="I24" i="9"/>
  <c r="K24" i="9"/>
  <c r="N53" i="12"/>
  <c r="N47" i="14"/>
  <c r="H47" i="14"/>
  <c r="M47" i="14"/>
  <c r="D11" i="1"/>
  <c r="H43" i="12"/>
  <c r="K43" i="12"/>
  <c r="O43" i="12"/>
  <c r="M17" i="12"/>
  <c r="L17" i="12"/>
  <c r="E17" i="12"/>
  <c r="G17" i="12"/>
  <c r="J25" i="24"/>
  <c r="K25" i="24"/>
  <c r="J48" i="12"/>
  <c r="O48" i="12"/>
  <c r="I29" i="24"/>
  <c r="C29" i="24"/>
  <c r="N9" i="9"/>
  <c r="O9" i="9"/>
  <c r="I9" i="9"/>
  <c r="K19" i="12"/>
  <c r="H35" i="14"/>
  <c r="I13" i="14"/>
  <c r="I43" i="24"/>
  <c r="J35" i="24"/>
  <c r="I27" i="24"/>
  <c r="K19" i="24"/>
  <c r="R26" i="9"/>
  <c r="G30" i="9"/>
  <c r="H25" i="9"/>
  <c r="K35" i="9"/>
  <c r="N37" i="9"/>
  <c r="L37" i="9"/>
  <c r="H44" i="9"/>
  <c r="P44" i="9"/>
  <c r="J42" i="9"/>
  <c r="M42" i="9"/>
  <c r="P42" i="9"/>
  <c r="D53" i="1"/>
  <c r="R44" i="9"/>
  <c r="M20" i="9"/>
  <c r="O42" i="9"/>
  <c r="J25" i="9"/>
  <c r="H35" i="9"/>
  <c r="O44" i="9"/>
  <c r="H30" i="9"/>
  <c r="S10" i="9"/>
  <c r="M10" i="9"/>
  <c r="K10" i="9"/>
  <c r="J23" i="9"/>
  <c r="P23" i="9"/>
  <c r="K40" i="9"/>
  <c r="O40" i="9"/>
  <c r="M58" i="7"/>
  <c r="O47" i="12"/>
  <c r="D23" i="12"/>
  <c r="F19" i="24"/>
  <c r="K60" i="7"/>
  <c r="M60" i="7"/>
  <c r="L23" i="9"/>
  <c r="M44" i="9"/>
  <c r="M23" i="9"/>
  <c r="P49" i="9"/>
  <c r="Q20" i="9"/>
  <c r="Q49" i="9"/>
  <c r="M37" i="9"/>
  <c r="O25" i="9"/>
  <c r="H61" i="9"/>
  <c r="G44" i="9"/>
  <c r="G40" i="9"/>
  <c r="R42" i="9"/>
  <c r="G20" i="9"/>
  <c r="L30" i="9"/>
  <c r="K7" i="24" l="1"/>
  <c r="I7" i="24"/>
  <c r="C7" i="24"/>
  <c r="G7" i="24"/>
  <c r="J7" i="24"/>
  <c r="H7" i="24"/>
  <c r="F7" i="24"/>
  <c r="S7" i="9"/>
  <c r="H7" i="9"/>
  <c r="Q7" i="9"/>
  <c r="N7" i="9"/>
  <c r="I7" i="9"/>
  <c r="L7" i="9"/>
  <c r="J7" i="9"/>
  <c r="M7" i="9"/>
  <c r="G7" i="9"/>
  <c r="P7" i="9"/>
  <c r="O7" i="9"/>
  <c r="R7" i="9"/>
  <c r="F6" i="14"/>
  <c r="C6" i="14"/>
  <c r="O6" i="14"/>
  <c r="G6" i="14"/>
  <c r="M6" i="14"/>
  <c r="J6" i="14"/>
  <c r="I6" i="14"/>
  <c r="N6" i="14"/>
  <c r="K6" i="14"/>
  <c r="D6" i="14"/>
  <c r="E6" i="14"/>
  <c r="L6" i="14"/>
  <c r="H6" i="14"/>
  <c r="P6" i="14"/>
  <c r="K7" i="9"/>
  <c r="Q7" i="7"/>
  <c r="P7" i="7"/>
  <c r="I7" i="7"/>
  <c r="K7" i="7"/>
  <c r="N7" i="7"/>
  <c r="G7" i="7"/>
  <c r="O7" i="7"/>
  <c r="L7" i="7"/>
  <c r="J7" i="7"/>
  <c r="M7" i="7"/>
  <c r="H7" i="7"/>
  <c r="L6" i="12"/>
  <c r="E6" i="12"/>
  <c r="K6" i="12"/>
  <c r="J6" i="12"/>
  <c r="N6" i="12"/>
  <c r="G6" i="12"/>
  <c r="M6" i="12"/>
  <c r="O6" i="12"/>
  <c r="F6" i="12"/>
  <c r="H6" i="12"/>
  <c r="D6" i="12"/>
  <c r="I6" i="12"/>
</calcChain>
</file>

<file path=xl/sharedStrings.xml><?xml version="1.0" encoding="utf-8"?>
<sst xmlns="http://schemas.openxmlformats.org/spreadsheetml/2006/main" count="2303" uniqueCount="275">
  <si>
    <t>STATE</t>
  </si>
  <si>
    <t>1/</t>
  </si>
  <si>
    <t xml:space="preserve"> </t>
  </si>
  <si>
    <t>United States</t>
  </si>
  <si>
    <t xml:space="preserve">  </t>
  </si>
  <si>
    <t>SSP-MOE</t>
  </si>
  <si>
    <t>TWO-PARENT FAMILIES</t>
  </si>
  <si>
    <t>Alabama</t>
  </si>
  <si>
    <t>Alaska</t>
  </si>
  <si>
    <t>Arizona</t>
  </si>
  <si>
    <t>Arkansas</t>
  </si>
  <si>
    <t>California</t>
  </si>
  <si>
    <t>Colorado</t>
  </si>
  <si>
    <t xml:space="preserve">Connecticut 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</si>
  <si>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</si>
  <si>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</si>
  <si>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</si>
  <si>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</si>
  <si>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</si>
  <si>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</si>
  <si>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</si>
  <si>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</si>
  <si>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</si>
  <si>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</si>
  <si>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</si>
  <si>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</si>
  <si>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</si>
  <si>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</si>
  <si>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</si>
  <si>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</si>
  <si>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</si>
  <si>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</si>
  <si>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</si>
  <si>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</si>
  <si>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</si>
  <si>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</si>
  <si>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</si>
  <si>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</si>
  <si>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</si>
  <si>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</si>
  <si>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</si>
  <si>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</si>
  <si>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</si>
  <si>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</si>
  <si>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</si>
  <si>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</si>
  <si>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</si>
  <si>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</si>
  <si>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</si>
  <si>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</si>
  <si>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</si>
  <si>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</si>
  <si>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</si>
  <si>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</si>
  <si>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</si>
  <si>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</si>
  <si>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</si>
  <si>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</si>
  <si>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</si>
  <si>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</si>
  <si>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TWO-PARENT FAMILIES RATE</t>
  </si>
  <si>
    <t xml:space="preserve">Georgia </t>
  </si>
  <si>
    <t xml:space="preserve">Illinois </t>
  </si>
  <si>
    <t xml:space="preserve">Louisiana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</si>
  <si>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</si>
  <si>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</si>
  <si>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</si>
  <si>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</si>
  <si>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</si>
  <si>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</si>
  <si>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Nebraska </t>
  </si>
  <si>
    <t xml:space="preserve">New Hampshire </t>
  </si>
  <si>
    <t xml:space="preserve">New Jersey </t>
  </si>
  <si>
    <t xml:space="preserve">New York </t>
  </si>
  <si>
    <t xml:space="preserve">Oklahoma </t>
  </si>
  <si>
    <t xml:space="preserve">West Virginia </t>
  </si>
  <si>
    <t>District of Col.</t>
  </si>
  <si>
    <t>Rate</t>
  </si>
  <si>
    <t>ALL-FAMILIES RATE</t>
  </si>
  <si>
    <t>Combined</t>
  </si>
  <si>
    <t>1/ State has no TANF and/or SSP-MOE families subject to the two-parent rate.</t>
  </si>
  <si>
    <t>Adjusted Standard</t>
  </si>
  <si>
    <t>Caseload    Reduction Credit</t>
  </si>
  <si>
    <t>Number of TANF and SSP-MOE Families</t>
  </si>
  <si>
    <t>Number of Two-Parent Families</t>
  </si>
  <si>
    <t>Two-Parent Families with a Disabled Parent</t>
  </si>
  <si>
    <t xml:space="preserve">Two-Parent Families with a Non-Custodial Parent  </t>
  </si>
  <si>
    <t>Participation in a Tribal Work Program</t>
  </si>
  <si>
    <t>Total</t>
  </si>
  <si>
    <t>Families</t>
  </si>
  <si>
    <t>Job Search</t>
  </si>
  <si>
    <t>Number of Families Used in All Families Rate</t>
  </si>
  <si>
    <t>Number of Families with a Good Cause Domestic Violence Waiver</t>
  </si>
  <si>
    <t>Work Experience</t>
  </si>
  <si>
    <t>Community Service</t>
  </si>
  <si>
    <t>Vocational Educational Training</t>
  </si>
  <si>
    <t>Job Skills Training</t>
  </si>
  <si>
    <t>Education Related to Employment</t>
  </si>
  <si>
    <t>Satisfactory School Attendance</t>
  </si>
  <si>
    <t>Providing Child Care</t>
  </si>
  <si>
    <t>Number of Families with No Work-Eligible Individual</t>
  </si>
  <si>
    <t>Number of Families Used in All-Families Rate</t>
  </si>
  <si>
    <t>Number of Participating Families in All-Families Rate</t>
  </si>
  <si>
    <t>Subject to a Sanction</t>
  </si>
  <si>
    <t>Number of Families Used in Two-Parent Families Rate</t>
  </si>
  <si>
    <t>Number of Families</t>
  </si>
  <si>
    <t>Number of Work-Eligible Individuals by Activity</t>
  </si>
  <si>
    <t>Percentage of Work-Eligible Individuals by Activity</t>
  </si>
  <si>
    <t>11 to 20 Hours of Participation</t>
  </si>
  <si>
    <t>0 Hours of Participation</t>
  </si>
  <si>
    <t>21 to 30 Hours of Participation</t>
  </si>
  <si>
    <t>31 or More Hours of Participation</t>
  </si>
  <si>
    <t>Percentage of Families with Insufficient Hours to Count in the All-Families Work Rate</t>
  </si>
  <si>
    <t>Number of Families in All-Families Rate</t>
  </si>
  <si>
    <t>Families with a DV Waiver as a Percentage of Families Used in All Families Rate</t>
  </si>
  <si>
    <t>Total Number of WEIs</t>
  </si>
  <si>
    <t>WEIs with Holiday Hours</t>
  </si>
  <si>
    <t>Sum of all Activities</t>
  </si>
  <si>
    <t>Total Families with Insufficient Hours to Count in All- Families Rate</t>
  </si>
  <si>
    <t>1 to 10 Hours of Participation</t>
  </si>
  <si>
    <t xml:space="preserve">Work Experience  </t>
  </si>
  <si>
    <t>WEIs with Excused Absence Hours</t>
  </si>
  <si>
    <t>Single Custodial Parent with Child Under 1</t>
  </si>
  <si>
    <t>Adjusted Standard 2/</t>
  </si>
  <si>
    <t>Met Target</t>
  </si>
  <si>
    <t xml:space="preserve">TANF </t>
  </si>
  <si>
    <t>Point Difference</t>
  </si>
  <si>
    <t>Percent Change</t>
  </si>
  <si>
    <t>Total Families</t>
  </si>
  <si>
    <t>Families in All- Families Rate</t>
  </si>
  <si>
    <t>Subsidized Private Employment</t>
  </si>
  <si>
    <t>Subsidized
Public
Employment</t>
  </si>
  <si>
    <t>Participating
Families</t>
  </si>
  <si>
    <t>Unsubsidized
Employment</t>
  </si>
  <si>
    <t>Work
Experience</t>
  </si>
  <si>
    <t>On-the-Job
Training</t>
  </si>
  <si>
    <t>Job
Search</t>
  </si>
  <si>
    <t>Community
Service</t>
  </si>
  <si>
    <t>Vocational
Education</t>
  </si>
  <si>
    <t>Job Skills
Training</t>
  </si>
  <si>
    <t>Education
Related to
Employment</t>
  </si>
  <si>
    <t>Satisfactory
school
Attendance</t>
  </si>
  <si>
    <t>Providing
Child Care</t>
  </si>
  <si>
    <t>Total
Families</t>
  </si>
  <si>
    <t>Families in All-
Families Rate</t>
  </si>
  <si>
    <t>Subsidized
Private
Employment</t>
  </si>
  <si>
    <t>Satisfactory
School
Attendance</t>
  </si>
  <si>
    <t xml:space="preserve"> STATE</t>
  </si>
  <si>
    <t>Families in
Two-Parent
Rate</t>
  </si>
  <si>
    <t>Total
Number of
WEIs</t>
  </si>
  <si>
    <t>WEI with
Hours of
Participation*</t>
  </si>
  <si>
    <t>no data</t>
  </si>
  <si>
    <t>Number of WEIs
With Hours of
Participation*</t>
  </si>
  <si>
    <t>On-the-job
Training</t>
  </si>
  <si>
    <t>All
Activities</t>
  </si>
  <si>
    <t>LIST OF TABLES</t>
  </si>
  <si>
    <t>Table 1A</t>
  </si>
  <si>
    <t>Table 1B</t>
  </si>
  <si>
    <t>Table 1C</t>
  </si>
  <si>
    <t>Table 2</t>
  </si>
  <si>
    <t>Table 3A</t>
  </si>
  <si>
    <t>Table 3B</t>
  </si>
  <si>
    <t>Table 4A</t>
  </si>
  <si>
    <t>Table 4B</t>
  </si>
  <si>
    <t>Table 5A</t>
  </si>
  <si>
    <t>Table 5B</t>
  </si>
  <si>
    <t>Table 6A</t>
  </si>
  <si>
    <t>Table 6B</t>
  </si>
  <si>
    <t>Table 6C</t>
  </si>
  <si>
    <t>Table 7A</t>
  </si>
  <si>
    <t>Table 7B</t>
  </si>
  <si>
    <t>Table 8A</t>
  </si>
  <si>
    <t>Table 9</t>
  </si>
  <si>
    <t>Table 10A</t>
  </si>
  <si>
    <t>Table 10B</t>
  </si>
  <si>
    <t>Table 11A</t>
  </si>
  <si>
    <t>Table 11B</t>
  </si>
  <si>
    <t>Caseload Reduction Credits</t>
  </si>
  <si>
    <t>Number Of Holiday Hours Per Week For Participating Families</t>
  </si>
  <si>
    <t>Combined TANF and SSP-MOE Work Participation Rates</t>
  </si>
  <si>
    <t>TANF and SSP-MOE Work Participation Rates</t>
  </si>
  <si>
    <t>TABLE 3A</t>
  </si>
  <si>
    <t>Status of TANF and SSP-MOE Families as Relates to All-Families Work Participation Rates</t>
  </si>
  <si>
    <t>TABLE 2</t>
  </si>
  <si>
    <t>TABLE 1C</t>
  </si>
  <si>
    <t xml:space="preserve">Changes in Combined Work Participation Rates </t>
  </si>
  <si>
    <t>TABLE 1B</t>
  </si>
  <si>
    <t>TABLE 1A</t>
  </si>
  <si>
    <t>TABLE 3B</t>
  </si>
  <si>
    <t>TABLE 4A</t>
  </si>
  <si>
    <t>Table 8B</t>
  </si>
  <si>
    <t>TABLE 4B</t>
  </si>
  <si>
    <t>TABLE 5A</t>
  </si>
  <si>
    <t>Work-Eligible Individuals Participating in Work Activities for Sufficient Hours for the Family to Count as Meeting the Two-Parent Families Work Requirement</t>
  </si>
  <si>
    <t>TABLE 5B</t>
  </si>
  <si>
    <t>TABLE 6A</t>
  </si>
  <si>
    <t>Number of Work-Eligible Individuals with Hours of Participation In Work Activities</t>
  </si>
  <si>
    <t>TABLE 6B</t>
  </si>
  <si>
    <t>Work-Eligible Individuals with Hours of Participation by Work Activity as a Percent of the Number of Participating Work-Eligible Individuals</t>
  </si>
  <si>
    <t>TABLE 6C</t>
  </si>
  <si>
    <t xml:space="preserve">Work-Eligible Individuals with Hours of Participation by Work Activity as a Percent of the Total Number of Work-Eligible Individuals </t>
  </si>
  <si>
    <t>TABLE 7A</t>
  </si>
  <si>
    <t>Number of Hours of Participation per Week for All Work-Eligible Individuals</t>
  </si>
  <si>
    <t>TABLE 7B</t>
  </si>
  <si>
    <t>Number of Hours of Participation per Week for All Work-Eligible Individuals Participating in the Work Activity</t>
  </si>
  <si>
    <t>TABLE 8A</t>
  </si>
  <si>
    <t>Number of Families with Insufficient Hours to Count in the All-Families Work Participation Rate</t>
  </si>
  <si>
    <t>TABLE 8B</t>
  </si>
  <si>
    <t xml:space="preserve">Percentage Of Families with Insufficient Hours to Count in the All-Families Work Participation Rate </t>
  </si>
  <si>
    <t>TABLE 9</t>
  </si>
  <si>
    <t>Families with a Domestic Violence Exemption</t>
  </si>
  <si>
    <t>TABLE 10A</t>
  </si>
  <si>
    <t>Number of Work-Eligible Individuals with Holiday Hours for Participating Families</t>
  </si>
  <si>
    <t>TABLE 10B</t>
  </si>
  <si>
    <t>TABLE 11A</t>
  </si>
  <si>
    <t>Number Of Work-Eligible Individuals With Hours Of Excused Absences For Participating Families</t>
  </si>
  <si>
    <t>TABLE 11B</t>
  </si>
  <si>
    <t>Number of Excused Absence Hours per Week for Participating Families</t>
  </si>
  <si>
    <t>Number of Work-Eligible Individuals Participating in Work Activities for Sufficient Hours for the Family to Count as Meeting the All-Families Work Requirement</t>
  </si>
  <si>
    <t>Percentage of Work-Eligible Individuals Participating in Work Activities for Sufficient Hours for the Family to Count as Meeting the All-Families Work Requirement</t>
  </si>
  <si>
    <t>Status of TANF and SSP-MOE Two-Parent Families as Relates to Two-Parent Work Participation Rate</t>
  </si>
  <si>
    <t>West Virginia*</t>
  </si>
  <si>
    <t>Virginia*</t>
  </si>
  <si>
    <t>Virgin Islands*</t>
  </si>
  <si>
    <t>Texas*</t>
  </si>
  <si>
    <t>Utah*</t>
  </si>
  <si>
    <t>* - State has no TANF and/or SSP-MOE families subject to the two-parent rate.</t>
  </si>
  <si>
    <t>Connecticut *</t>
  </si>
  <si>
    <t>Delaware*</t>
  </si>
  <si>
    <t>District of Col.*</t>
  </si>
  <si>
    <t>Georgia*</t>
  </si>
  <si>
    <t>Idaho*</t>
  </si>
  <si>
    <t>Illinois*</t>
  </si>
  <si>
    <t>Louisiana*</t>
  </si>
  <si>
    <t>Maryland*</t>
  </si>
  <si>
    <t>Michigan*</t>
  </si>
  <si>
    <t>Minnesota*</t>
  </si>
  <si>
    <t>Mississippi*</t>
  </si>
  <si>
    <t>Missouri*</t>
  </si>
  <si>
    <t>Nebraska*</t>
  </si>
  <si>
    <t>New Hampshire*</t>
  </si>
  <si>
    <t>New Jersey*</t>
  </si>
  <si>
    <t>North Dakota*</t>
  </si>
  <si>
    <t>Oklahoma*</t>
  </si>
  <si>
    <t>South Carolina*</t>
  </si>
  <si>
    <t>South Dakota*</t>
  </si>
  <si>
    <t>*- State has no TANF and/or SSP-MOE families subject to the two-parent rate.</t>
  </si>
  <si>
    <t>Puerto Rico*</t>
  </si>
  <si>
    <t>FY2019 Rate</t>
  </si>
  <si>
    <t>Colorado*</t>
  </si>
  <si>
    <t xml:space="preserve">ALL FAMILIES </t>
  </si>
  <si>
    <t>Number of 
Two-Parent Families</t>
  </si>
  <si>
    <t>Number of Participating Families in 
Two-Parent Families Rate</t>
  </si>
  <si>
    <t>by each state's caseload reduction credit.</t>
  </si>
  <si>
    <t>2/ Statutory standards of 50% for all-families rate and 90% for 2-parent rate are adjusted</t>
  </si>
  <si>
    <t>Fiscal Year 2020</t>
  </si>
  <si>
    <t>ACF-OFA: 07/21/2021</t>
  </si>
  <si>
    <t>Fiscal Year 2019 to Fiscal Year 2020</t>
  </si>
  <si>
    <t>FY2020 Rate</t>
  </si>
  <si>
    <t>Monthly Average, Fiscal Year 2020</t>
  </si>
  <si>
    <t>Families with Insufficient Hours to Count in the All-Families Work Rate</t>
  </si>
  <si>
    <t>Other**</t>
  </si>
  <si>
    <t>Other*</t>
  </si>
  <si>
    <t>Number of Two-Parent Families  
Disregarded from 
Two-Parent Rate Due to</t>
  </si>
  <si>
    <t>Number of Families 
Disregarded from Participation Rate Due to</t>
  </si>
  <si>
    <t>* - Other Work Activities are not considered in the Calculation of the work participation rates.</t>
  </si>
  <si>
    <t>** - Other Work Activities are not considered in the calculation of the work participation rates.</t>
  </si>
  <si>
    <t>* - Other Work Activities are not considered in the calculation of the work participation rates.</t>
  </si>
  <si>
    <t>** - Other Work Activities are not considered in the Calculation of the work participation rates.</t>
  </si>
  <si>
    <t>Participating Families*</t>
  </si>
  <si>
    <t>* - Work-Eligible Individuals with participation in more than one activity are included only once in this total.</t>
  </si>
  <si>
    <t>* - Work-Eligible-Individuals participating in more than one activity are included in once in this total.</t>
  </si>
  <si>
    <t>* - Weighted average monthly data; may differ from official work participation rate.</t>
  </si>
  <si>
    <t>Temporary Assistance for Needy Families (TANF) and Separate State Programs - Maintenance of Effort (SSP-MOE)
Work Participation Rates and Engagement in Work Activities
Fiscal Year (FY)
2020</t>
  </si>
  <si>
    <t>Temporary Assistance for Needy Families (TANF) and 
Separate State Programs - Maintenance of Effort (SSP-MOE) 
Work Participation Rates and Engagement in Work Activities, Fiscal Year (FY)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</si>
</sst>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#,##0.0_);\(#,##0.0\)"/>
    <numFmt numFmtId="168" formatCode="0.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8" tint="0.3999755851924192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</cellStyleXfs>
  <cellXfs count="279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/>
    </xf>
    <xf numFmtId="164" fontId="2" fillId="0" borderId="0" xfId="4" applyNumberFormat="1" applyFont="1"/>
    <xf numFmtId="0" fontId="2" fillId="0" borderId="0" xfId="0" applyFont="1" applyFill="1"/>
    <xf numFmtId="164" fontId="2" fillId="0" borderId="0" xfId="4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164" fontId="2" fillId="0" borderId="0" xfId="4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1" fillId="0" borderId="4" xfId="0" applyFont="1" applyBorder="1" applyAlignment="1">
      <alignment horizontal="center" wrapText="1"/>
    </xf>
    <xf numFmtId="3" fontId="2" fillId="0" borderId="1" xfId="1" applyNumberFormat="1" applyFont="1" applyBorder="1" applyAlignment="1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164" fontId="2" fillId="0" borderId="1" xfId="4" applyNumberFormat="1" applyFont="1" applyBorder="1" applyAlignment="1">
      <alignment horizontal="right"/>
    </xf>
    <xf numFmtId="164" fontId="2" fillId="0" borderId="2" xfId="4" applyNumberFormat="1" applyFont="1" applyBorder="1" applyAlignment="1">
      <alignment horizontal="right"/>
    </xf>
    <xf numFmtId="164" fontId="2" fillId="0" borderId="1" xfId="4" applyNumberFormat="1" applyFont="1" applyFill="1" applyBorder="1" applyAlignment="1">
      <alignment horizontal="right"/>
    </xf>
    <xf numFmtId="164" fontId="2" fillId="0" borderId="2" xfId="4" applyNumberFormat="1" applyFont="1" applyFill="1" applyBorder="1" applyAlignment="1">
      <alignment horizontal="right"/>
    </xf>
    <xf numFmtId="164" fontId="2" fillId="0" borderId="5" xfId="4" applyNumberFormat="1" applyFont="1" applyFill="1" applyBorder="1" applyAlignment="1">
      <alignment horizontal="right"/>
    </xf>
    <xf numFmtId="164" fontId="2" fillId="0" borderId="1" xfId="4" applyNumberFormat="1" applyFont="1" applyFill="1" applyBorder="1"/>
    <xf numFmtId="0" fontId="2" fillId="0" borderId="0" xfId="0" applyFont="1" applyFill="1" applyAlignment="1"/>
    <xf numFmtId="0" fontId="1" fillId="2" borderId="1" xfId="0" applyFont="1" applyFill="1" applyBorder="1"/>
    <xf numFmtId="164" fontId="1" fillId="0" borderId="1" xfId="4" applyNumberFormat="1" applyFont="1" applyFill="1" applyBorder="1" applyAlignment="1">
      <alignment horizontal="left"/>
    </xf>
    <xf numFmtId="0" fontId="1" fillId="2" borderId="2" xfId="0" applyFont="1" applyFill="1" applyBorder="1"/>
    <xf numFmtId="164" fontId="2" fillId="0" borderId="5" xfId="4" applyNumberFormat="1" applyFont="1" applyBorder="1" applyAlignment="1">
      <alignment horizontal="right"/>
    </xf>
    <xf numFmtId="164" fontId="2" fillId="0" borderId="8" xfId="4" applyNumberFormat="1" applyFont="1" applyBorder="1" applyAlignment="1">
      <alignment horizontal="right"/>
    </xf>
    <xf numFmtId="37" fontId="2" fillId="0" borderId="1" xfId="1" applyNumberFormat="1" applyFont="1" applyBorder="1"/>
    <xf numFmtId="37" fontId="2" fillId="0" borderId="2" xfId="1" applyNumberFormat="1" applyFont="1" applyBorder="1"/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5" fillId="0" borderId="0" xfId="0" applyFont="1" applyFill="1"/>
    <xf numFmtId="37" fontId="2" fillId="0" borderId="1" xfId="1" applyNumberFormat="1" applyFont="1" applyBorder="1" applyAlignment="1">
      <alignment horizontal="right"/>
    </xf>
    <xf numFmtId="37" fontId="2" fillId="0" borderId="6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37" fontId="2" fillId="0" borderId="2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4" fontId="2" fillId="2" borderId="1" xfId="4" applyNumberFormat="1" applyFont="1" applyFill="1" applyBorder="1" applyAlignment="1">
      <alignment horizontal="right"/>
    </xf>
    <xf numFmtId="164" fontId="2" fillId="0" borderId="6" xfId="4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4" fontId="2" fillId="0" borderId="7" xfId="4" applyNumberFormat="1" applyFont="1" applyBorder="1" applyAlignment="1">
      <alignment horizontal="right"/>
    </xf>
    <xf numFmtId="37" fontId="2" fillId="0" borderId="5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1" fontId="2" fillId="0" borderId="0" xfId="0" applyNumberFormat="1" applyFont="1"/>
    <xf numFmtId="165" fontId="2" fillId="0" borderId="9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2" fillId="0" borderId="2" xfId="4" applyNumberFormat="1" applyFont="1" applyBorder="1"/>
    <xf numFmtId="0" fontId="2" fillId="2" borderId="0" xfId="0" quotePrefix="1" applyFont="1" applyFill="1" applyBorder="1"/>
    <xf numFmtId="165" fontId="2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166" fontId="2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168" fontId="2" fillId="0" borderId="1" xfId="1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right"/>
    </xf>
    <xf numFmtId="168" fontId="2" fillId="0" borderId="2" xfId="1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1" xfId="4" applyNumberFormat="1" applyFont="1" applyBorder="1"/>
    <xf numFmtId="0" fontId="1" fillId="0" borderId="4" xfId="0" applyFont="1" applyFill="1" applyBorder="1" applyAlignment="1">
      <alignment horizontal="center" wrapText="1"/>
    </xf>
    <xf numFmtId="0" fontId="2" fillId="0" borderId="0" xfId="3" applyFont="1"/>
    <xf numFmtId="0" fontId="1" fillId="0" borderId="4" xfId="3" applyFont="1" applyBorder="1" applyAlignment="1">
      <alignment horizontal="center"/>
    </xf>
    <xf numFmtId="0" fontId="1" fillId="0" borderId="4" xfId="3" applyFont="1" applyBorder="1" applyAlignment="1">
      <alignment horizontal="center" wrapText="1"/>
    </xf>
    <xf numFmtId="165" fontId="2" fillId="0" borderId="3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1" fillId="0" borderId="4" xfId="3" applyFont="1" applyFill="1" applyBorder="1" applyAlignment="1">
      <alignment horizontal="center" wrapText="1"/>
    </xf>
    <xf numFmtId="3" fontId="2" fillId="0" borderId="1" xfId="4" applyNumberFormat="1" applyFont="1" applyBorder="1"/>
    <xf numFmtId="3" fontId="2" fillId="0" borderId="1" xfId="4" applyNumberFormat="1" applyFont="1" applyBorder="1" applyAlignment="1">
      <alignment horizontal="right"/>
    </xf>
    <xf numFmtId="3" fontId="2" fillId="0" borderId="2" xfId="4" applyNumberFormat="1" applyFont="1" applyBorder="1"/>
    <xf numFmtId="37" fontId="2" fillId="0" borderId="1" xfId="2" applyNumberFormat="1" applyFont="1" applyBorder="1"/>
    <xf numFmtId="37" fontId="2" fillId="0" borderId="2" xfId="2" applyNumberFormat="1" applyFont="1" applyBorder="1"/>
    <xf numFmtId="164" fontId="2" fillId="0" borderId="5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6" fillId="0" borderId="1" xfId="4" applyNumberFormat="1" applyFont="1" applyFill="1" applyBorder="1" applyAlignment="1">
      <alignment horizontal="right"/>
    </xf>
    <xf numFmtId="37" fontId="6" fillId="0" borderId="1" xfId="1" applyNumberFormat="1" applyFont="1" applyBorder="1" applyAlignment="1">
      <alignment horizontal="right"/>
    </xf>
    <xf numFmtId="37" fontId="6" fillId="0" borderId="0" xfId="1" applyNumberFormat="1" applyFont="1" applyBorder="1" applyAlignment="1">
      <alignment horizontal="right"/>
    </xf>
    <xf numFmtId="37" fontId="6" fillId="0" borderId="5" xfId="1" applyNumberFormat="1" applyFont="1" applyBorder="1" applyAlignment="1">
      <alignment horizontal="right"/>
    </xf>
    <xf numFmtId="0" fontId="2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5" fontId="2" fillId="0" borderId="5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4" fontId="2" fillId="0" borderId="9" xfId="4" applyNumberFormat="1" applyFont="1" applyBorder="1" applyAlignment="1">
      <alignment horizontal="right"/>
    </xf>
    <xf numFmtId="164" fontId="2" fillId="0" borderId="10" xfId="4" applyNumberFormat="1" applyFont="1" applyBorder="1" applyAlignment="1">
      <alignment horizontal="right"/>
    </xf>
    <xf numFmtId="0" fontId="2" fillId="0" borderId="0" xfId="0" applyFont="1" applyFill="1"/>
    <xf numFmtId="0" fontId="2" fillId="0" borderId="0" xfId="0" applyFont="1"/>
    <xf numFmtId="164" fontId="2" fillId="0" borderId="1" xfId="4" quotePrefix="1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3" xfId="4" applyNumberFormat="1" applyFont="1" applyBorder="1" applyAlignment="1">
      <alignment horizontal="right"/>
    </xf>
    <xf numFmtId="0" fontId="0" fillId="0" borderId="0" xfId="0" applyBorder="1"/>
    <xf numFmtId="0" fontId="6" fillId="0" borderId="1" xfId="0" applyFont="1" applyBorder="1"/>
    <xf numFmtId="164" fontId="2" fillId="0" borderId="14" xfId="4" applyNumberFormat="1" applyFont="1" applyBorder="1" applyAlignment="1">
      <alignment horizontal="right"/>
    </xf>
    <xf numFmtId="0" fontId="6" fillId="0" borderId="5" xfId="0" applyFont="1" applyBorder="1"/>
    <xf numFmtId="164" fontId="2" fillId="0" borderId="15" xfId="4" applyNumberFormat="1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0" fontId="6" fillId="0" borderId="0" xfId="0" applyFont="1" applyBorder="1"/>
    <xf numFmtId="164" fontId="2" fillId="0" borderId="12" xfId="4" applyNumberFormat="1" applyFont="1" applyBorder="1" applyAlignment="1">
      <alignment horizontal="right"/>
    </xf>
    <xf numFmtId="0" fontId="2" fillId="0" borderId="15" xfId="0" applyFont="1" applyFill="1" applyBorder="1" applyAlignment="1"/>
    <xf numFmtId="10" fontId="6" fillId="2" borderId="5" xfId="0" applyNumberFormat="1" applyFont="1" applyFill="1" applyBorder="1" applyAlignment="1"/>
    <xf numFmtId="164" fontId="1" fillId="0" borderId="3" xfId="4" applyNumberFormat="1" applyFont="1" applyFill="1" applyBorder="1" applyAlignment="1">
      <alignment horizontal="left"/>
    </xf>
    <xf numFmtId="164" fontId="2" fillId="0" borderId="3" xfId="4" applyNumberFormat="1" applyFont="1" applyBorder="1"/>
    <xf numFmtId="164" fontId="6" fillId="0" borderId="1" xfId="4" applyNumberFormat="1" applyFont="1" applyFill="1" applyBorder="1" applyAlignment="1">
      <alignment horizontal="left"/>
    </xf>
    <xf numFmtId="164" fontId="6" fillId="0" borderId="2" xfId="4" applyNumberFormat="1" applyFont="1" applyFill="1" applyBorder="1" applyAlignment="1">
      <alignment horizontal="left"/>
    </xf>
    <xf numFmtId="164" fontId="6" fillId="2" borderId="0" xfId="4" applyNumberFormat="1" applyFont="1" applyFill="1" applyBorder="1" applyAlignment="1"/>
    <xf numFmtId="164" fontId="2" fillId="0" borderId="6" xfId="4" applyNumberFormat="1" applyFont="1" applyFill="1" applyBorder="1"/>
    <xf numFmtId="164" fontId="2" fillId="0" borderId="1" xfId="4" quotePrefix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5" xfId="1" applyNumberFormat="1" applyFont="1" applyBorder="1"/>
    <xf numFmtId="0" fontId="2" fillId="0" borderId="1" xfId="1" applyNumberFormat="1" applyFont="1" applyBorder="1" applyAlignment="1">
      <alignment horizontal="right"/>
    </xf>
    <xf numFmtId="37" fontId="2" fillId="0" borderId="1" xfId="1" applyNumberFormat="1" applyFont="1" applyBorder="1" applyAlignment="1">
      <alignment horizontal="left"/>
    </xf>
    <xf numFmtId="0" fontId="2" fillId="0" borderId="0" xfId="0" applyFont="1" applyFill="1"/>
    <xf numFmtId="10" fontId="6" fillId="2" borderId="0" xfId="0" applyNumberFormat="1" applyFont="1" applyFill="1" applyBorder="1" applyAlignment="1"/>
    <xf numFmtId="0" fontId="1" fillId="2" borderId="0" xfId="0" applyFont="1" applyFill="1" applyAlignment="1">
      <alignment horizontal="centerContinuous" wrapText="1"/>
    </xf>
    <xf numFmtId="49" fontId="1" fillId="2" borderId="0" xfId="0" applyNumberFormat="1" applyFont="1" applyFill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/>
    <xf numFmtId="164" fontId="2" fillId="0" borderId="3" xfId="4" applyNumberFormat="1" applyFont="1" applyFill="1" applyBorder="1"/>
    <xf numFmtId="49" fontId="1" fillId="0" borderId="2" xfId="0" applyNumberFormat="1" applyFont="1" applyFill="1" applyBorder="1" applyAlignment="1"/>
    <xf numFmtId="164" fontId="2" fillId="0" borderId="2" xfId="4" applyNumberFormat="1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left"/>
    </xf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0" fontId="1" fillId="0" borderId="4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164" fontId="2" fillId="0" borderId="0" xfId="4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13" xfId="4" applyNumberFormat="1" applyFont="1" applyBorder="1" applyAlignment="1">
      <alignment wrapText="1"/>
    </xf>
    <xf numFmtId="164" fontId="1" fillId="0" borderId="6" xfId="4" applyNumberFormat="1" applyFont="1" applyBorder="1" applyAlignment="1">
      <alignment wrapText="1"/>
    </xf>
    <xf numFmtId="164" fontId="1" fillId="0" borderId="7" xfId="4" applyNumberFormat="1" applyFont="1" applyBorder="1" applyAlignment="1">
      <alignment wrapText="1"/>
    </xf>
    <xf numFmtId="164" fontId="2" fillId="0" borderId="3" xfId="4" applyNumberFormat="1" applyFont="1" applyBorder="1" applyAlignment="1">
      <alignment wrapText="1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/>
    </xf>
    <xf numFmtId="165" fontId="2" fillId="0" borderId="0" xfId="1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164" fontId="1" fillId="0" borderId="15" xfId="4" applyNumberFormat="1" applyFont="1" applyBorder="1" applyAlignment="1">
      <alignment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164" fontId="1" fillId="0" borderId="3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0" xfId="0" applyFont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10" fontId="6" fillId="2" borderId="0" xfId="0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2" xfId="0" applyFont="1" applyFill="1" applyBorder="1" applyAlignment="1">
      <alignment horizontal="centerContinuous" vertical="center" wrapText="1"/>
    </xf>
    <xf numFmtId="0" fontId="1" fillId="2" borderId="0" xfId="0" applyFont="1" applyFill="1" applyBorder="1" applyAlignment="1">
      <alignment horizontal="centerContinuous" vertical="center" wrapText="1"/>
    </xf>
    <xf numFmtId="0" fontId="1" fillId="0" borderId="12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 wrapText="1"/>
    </xf>
    <xf numFmtId="164" fontId="1" fillId="0" borderId="4" xfId="0" applyNumberFormat="1" applyFont="1" applyBorder="1" applyAlignment="1">
      <alignment horizontal="left"/>
    </xf>
    <xf numFmtId="37" fontId="2" fillId="0" borderId="9" xfId="1" applyNumberFormat="1" applyFont="1" applyBorder="1"/>
    <xf numFmtId="0" fontId="1" fillId="2" borderId="5" xfId="0" applyFont="1" applyFill="1" applyBorder="1" applyAlignment="1">
      <alignment wrapText="1"/>
    </xf>
    <xf numFmtId="3" fontId="2" fillId="0" borderId="9" xfId="1" applyNumberFormat="1" applyFont="1" applyBorder="1" applyAlignment="1"/>
    <xf numFmtId="3" fontId="2" fillId="0" borderId="9" xfId="0" applyNumberFormat="1" applyFont="1" applyBorder="1" applyAlignment="1"/>
    <xf numFmtId="3" fontId="2" fillId="0" borderId="10" xfId="0" applyNumberFormat="1" applyFont="1" applyBorder="1" applyAlignment="1"/>
    <xf numFmtId="0" fontId="1" fillId="2" borderId="5" xfId="0" applyFont="1" applyFill="1" applyBorder="1" applyAlignment="1"/>
    <xf numFmtId="0" fontId="7" fillId="2" borderId="0" xfId="0" applyFont="1" applyFill="1" applyBorder="1" applyAlignment="1"/>
    <xf numFmtId="0" fontId="1" fillId="0" borderId="16" xfId="0" applyFont="1" applyFill="1" applyBorder="1" applyAlignment="1">
      <alignment horizontal="center" wrapText="1"/>
    </xf>
    <xf numFmtId="164" fontId="2" fillId="0" borderId="9" xfId="4" applyNumberFormat="1" applyFont="1" applyFill="1" applyBorder="1" applyAlignment="1">
      <alignment horizontal="right"/>
    </xf>
    <xf numFmtId="164" fontId="2" fillId="0" borderId="10" xfId="4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2" fillId="0" borderId="17" xfId="1" applyNumberFormat="1" applyFont="1" applyBorder="1" applyAlignment="1">
      <alignment horizontal="right"/>
    </xf>
    <xf numFmtId="37" fontId="2" fillId="0" borderId="9" xfId="1" applyNumberFormat="1" applyFont="1" applyBorder="1" applyAlignment="1">
      <alignment horizontal="right"/>
    </xf>
    <xf numFmtId="1" fontId="2" fillId="0" borderId="9" xfId="1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4" fontId="2" fillId="0" borderId="17" xfId="4" applyNumberFormat="1" applyFont="1" applyBorder="1" applyAlignment="1">
      <alignment wrapText="1"/>
    </xf>
    <xf numFmtId="164" fontId="2" fillId="0" borderId="9" xfId="4" applyNumberFormat="1" applyFont="1" applyBorder="1" applyAlignment="1">
      <alignment wrapText="1"/>
    </xf>
    <xf numFmtId="164" fontId="2" fillId="0" borderId="10" xfId="4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5" xfId="0" applyFont="1" applyBorder="1"/>
    <xf numFmtId="164" fontId="14" fillId="0" borderId="1" xfId="4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5" xfId="4" applyNumberFormat="1" applyFont="1" applyFill="1" applyBorder="1" applyAlignment="1">
      <alignment horizontal="left"/>
    </xf>
    <xf numFmtId="9" fontId="2" fillId="0" borderId="5" xfId="4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164" fontId="14" fillId="0" borderId="5" xfId="4" applyNumberFormat="1" applyFont="1" applyFill="1" applyBorder="1" applyAlignment="1">
      <alignment horizontal="right"/>
    </xf>
    <xf numFmtId="164" fontId="2" fillId="0" borderId="8" xfId="4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" fontId="2" fillId="0" borderId="1" xfId="0" applyNumberFormat="1" applyFont="1" applyBorder="1"/>
    <xf numFmtId="0" fontId="2" fillId="0" borderId="15" xfId="0" applyFont="1" applyBorder="1" applyAlignment="1"/>
    <xf numFmtId="1" fontId="2" fillId="0" borderId="0" xfId="3" applyNumberFormat="1" applyFont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/>
    <xf numFmtId="1" fontId="2" fillId="0" borderId="2" xfId="0" applyNumberFormat="1" applyFont="1" applyBorder="1"/>
    <xf numFmtId="164" fontId="2" fillId="0" borderId="3" xfId="0" applyNumberFormat="1" applyFont="1" applyBorder="1"/>
    <xf numFmtId="0" fontId="2" fillId="0" borderId="15" xfId="0" applyFont="1" applyFill="1" applyBorder="1"/>
    <xf numFmtId="0" fontId="2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Continuous" vertical="center" wrapText="1"/>
    </xf>
    <xf numFmtId="165" fontId="2" fillId="0" borderId="3" xfId="0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right"/>
    </xf>
    <xf numFmtId="0" fontId="2" fillId="0" borderId="18" xfId="0" applyFont="1" applyBorder="1"/>
    <xf numFmtId="49" fontId="8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0" fillId="2" borderId="0" xfId="5" applyFill="1" applyBorder="1" applyAlignment="1">
      <alignment vertical="center" wrapText="1"/>
    </xf>
    <xf numFmtId="49" fontId="2" fillId="2" borderId="0" xfId="0" quotePrefix="1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3" borderId="0" xfId="5" applyFill="1" applyBorder="1" applyAlignment="1">
      <alignment vertical="center" wrapText="1"/>
    </xf>
    <xf numFmtId="0" fontId="0" fillId="3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49" fontId="12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5" xfId="0" applyFont="1" applyFill="1" applyBorder="1"/>
    <xf numFmtId="0" fontId="2" fillId="0" borderId="0" xfId="0" applyFont="1" applyFill="1" applyBorder="1"/>
  </cellXfs>
  <cellStyles count="9">
    <cellStyle name="Comma" xfId="1" builtinId="3"/>
    <cellStyle name="Comma 2" xfId="2" xr:uid="{00000000-0005-0000-0000-000001000000}"/>
    <cellStyle name="Currency 2" xfId="6" xr:uid="{00000000-0005-0000-0000-000002000000}"/>
    <cellStyle name="Hyperlink" xfId="5" builtinId="8"/>
    <cellStyle name="Normal" xfId="0" builtinId="0"/>
    <cellStyle name="Normal 2" xfId="3" xr:uid="{00000000-0005-0000-0000-000005000000}"/>
    <cellStyle name="Normal 3" xfId="8" xr:uid="{00000000-0005-0000-0000-000006000000}"/>
    <cellStyle name="Percent" xfId="4" builtinId="5"/>
    <cellStyle name="Percent 2" xfId="7" xr:uid="{00000000-0005-0000-0000-000008000000}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file:///A:\THRS1VFY.W02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zoomScale="85" zoomScaleNormal="85" workbookViewId="0">
      <selection activeCell="A47" sqref="A47"/>
    </sheetView>
  </sheetViews>
  <sheetFormatPr defaultRowHeight="12.5" x14ac:dyDescent="0.25"/>
  <cols>
    <col min="1" max="8" width="10.6328125" customWidth="1"/>
  </cols>
  <sheetData>
    <row r="1" spans="1:8" x14ac:dyDescent="0.25">
      <c r="A1" s="269" t="s">
        <v>273</v>
      </c>
      <c r="B1" s="269"/>
      <c r="C1" s="269"/>
      <c r="D1" s="269"/>
      <c r="E1" s="269"/>
      <c r="F1" s="269"/>
      <c r="G1" s="269"/>
      <c r="H1" s="269"/>
    </row>
    <row r="2" spans="1:8" x14ac:dyDescent="0.25">
      <c r="A2" s="269"/>
      <c r="B2" s="269"/>
      <c r="C2" s="269"/>
      <c r="D2" s="269"/>
      <c r="E2" s="269"/>
      <c r="F2" s="269"/>
      <c r="G2" s="269"/>
      <c r="H2" s="269"/>
    </row>
    <row r="3" spans="1:8" x14ac:dyDescent="0.25">
      <c r="A3" s="269"/>
      <c r="B3" s="269"/>
      <c r="C3" s="269"/>
      <c r="D3" s="269"/>
      <c r="E3" s="269"/>
      <c r="F3" s="269"/>
      <c r="G3" s="269"/>
      <c r="H3" s="269"/>
    </row>
    <row r="4" spans="1:8" x14ac:dyDescent="0.25">
      <c r="A4" s="269"/>
      <c r="B4" s="269"/>
      <c r="C4" s="269"/>
      <c r="D4" s="269"/>
      <c r="E4" s="269"/>
      <c r="F4" s="269"/>
      <c r="G4" s="269"/>
      <c r="H4" s="269"/>
    </row>
    <row r="5" spans="1:8" x14ac:dyDescent="0.25">
      <c r="A5" s="269"/>
      <c r="B5" s="269"/>
      <c r="C5" s="269"/>
      <c r="D5" s="269"/>
      <c r="E5" s="269"/>
      <c r="F5" s="269"/>
      <c r="G5" s="269"/>
      <c r="H5" s="269"/>
    </row>
    <row r="6" spans="1:8" x14ac:dyDescent="0.25">
      <c r="A6" s="269"/>
      <c r="B6" s="269"/>
      <c r="C6" s="269"/>
      <c r="D6" s="269"/>
      <c r="E6" s="269"/>
      <c r="F6" s="269"/>
      <c r="G6" s="269"/>
      <c r="H6" s="269"/>
    </row>
    <row r="7" spans="1:8" x14ac:dyDescent="0.25">
      <c r="A7" s="269"/>
      <c r="B7" s="269"/>
      <c r="C7" s="269"/>
      <c r="D7" s="269"/>
      <c r="E7" s="269"/>
      <c r="F7" s="269"/>
      <c r="G7" s="269"/>
      <c r="H7" s="269"/>
    </row>
    <row r="8" spans="1:8" x14ac:dyDescent="0.25">
      <c r="A8" s="269"/>
      <c r="B8" s="269"/>
      <c r="C8" s="269"/>
      <c r="D8" s="269"/>
      <c r="E8" s="269"/>
      <c r="F8" s="269"/>
      <c r="G8" s="269"/>
      <c r="H8" s="269"/>
    </row>
    <row r="9" spans="1:8" x14ac:dyDescent="0.25">
      <c r="A9" s="269"/>
      <c r="B9" s="269"/>
      <c r="C9" s="269"/>
      <c r="D9" s="269"/>
      <c r="E9" s="269"/>
      <c r="F9" s="269"/>
      <c r="G9" s="269"/>
      <c r="H9" s="269"/>
    </row>
    <row r="10" spans="1:8" x14ac:dyDescent="0.25">
      <c r="A10" s="269"/>
      <c r="B10" s="269"/>
      <c r="C10" s="269"/>
      <c r="D10" s="269"/>
      <c r="E10" s="269"/>
      <c r="F10" s="269"/>
      <c r="G10" s="269"/>
      <c r="H10" s="269"/>
    </row>
    <row r="11" spans="1:8" x14ac:dyDescent="0.25">
      <c r="A11" s="269"/>
      <c r="B11" s="269"/>
      <c r="C11" s="269"/>
      <c r="D11" s="269"/>
      <c r="E11" s="269"/>
      <c r="F11" s="269"/>
      <c r="G11" s="269"/>
      <c r="H11" s="269"/>
    </row>
    <row r="12" spans="1:8" x14ac:dyDescent="0.25">
      <c r="A12" s="269"/>
      <c r="B12" s="269"/>
      <c r="C12" s="269"/>
      <c r="D12" s="269"/>
      <c r="E12" s="269"/>
      <c r="F12" s="269"/>
      <c r="G12" s="269"/>
      <c r="H12" s="269"/>
    </row>
    <row r="13" spans="1:8" x14ac:dyDescent="0.25">
      <c r="A13" s="269"/>
      <c r="B13" s="269"/>
      <c r="C13" s="269"/>
      <c r="D13" s="269"/>
      <c r="E13" s="269"/>
      <c r="F13" s="269"/>
      <c r="G13" s="269"/>
      <c r="H13" s="269"/>
    </row>
    <row r="14" spans="1:8" x14ac:dyDescent="0.25">
      <c r="A14" s="269"/>
      <c r="B14" s="269"/>
      <c r="C14" s="269"/>
      <c r="D14" s="269"/>
      <c r="E14" s="269"/>
      <c r="F14" s="269"/>
      <c r="G14" s="269"/>
      <c r="H14" s="269"/>
    </row>
    <row r="15" spans="1:8" x14ac:dyDescent="0.25">
      <c r="A15" s="269"/>
      <c r="B15" s="269"/>
      <c r="C15" s="269"/>
      <c r="D15" s="269"/>
      <c r="E15" s="269"/>
      <c r="F15" s="269"/>
      <c r="G15" s="269"/>
      <c r="H15" s="269"/>
    </row>
    <row r="16" spans="1:8" x14ac:dyDescent="0.25">
      <c r="A16" s="269"/>
      <c r="B16" s="269"/>
      <c r="C16" s="269"/>
      <c r="D16" s="269"/>
      <c r="E16" s="269"/>
      <c r="F16" s="269"/>
      <c r="G16" s="269"/>
      <c r="H16" s="269"/>
    </row>
    <row r="17" spans="1:8" x14ac:dyDescent="0.25">
      <c r="A17" s="269"/>
      <c r="B17" s="269"/>
      <c r="C17" s="269"/>
      <c r="D17" s="269"/>
      <c r="E17" s="269"/>
      <c r="F17" s="269"/>
      <c r="G17" s="269"/>
      <c r="H17" s="269"/>
    </row>
    <row r="18" spans="1:8" x14ac:dyDescent="0.25">
      <c r="A18" s="269"/>
      <c r="B18" s="269"/>
      <c r="C18" s="269"/>
      <c r="D18" s="269"/>
      <c r="E18" s="269"/>
      <c r="F18" s="269"/>
      <c r="G18" s="269"/>
      <c r="H18" s="269"/>
    </row>
    <row r="19" spans="1:8" x14ac:dyDescent="0.25">
      <c r="A19" s="269"/>
      <c r="B19" s="269"/>
      <c r="C19" s="269"/>
      <c r="D19" s="269"/>
      <c r="E19" s="269"/>
      <c r="F19" s="269"/>
      <c r="G19" s="269"/>
      <c r="H19" s="269"/>
    </row>
    <row r="20" spans="1:8" x14ac:dyDescent="0.25">
      <c r="A20" s="269"/>
      <c r="B20" s="269"/>
      <c r="C20" s="269"/>
      <c r="D20" s="269"/>
      <c r="E20" s="269"/>
      <c r="F20" s="269"/>
      <c r="G20" s="269"/>
      <c r="H20" s="269"/>
    </row>
    <row r="21" spans="1:8" x14ac:dyDescent="0.25">
      <c r="A21" s="269"/>
      <c r="B21" s="269"/>
      <c r="C21" s="269"/>
      <c r="D21" s="269"/>
      <c r="E21" s="269"/>
      <c r="F21" s="269"/>
      <c r="G21" s="269"/>
      <c r="H21" s="269"/>
    </row>
    <row r="22" spans="1:8" x14ac:dyDescent="0.25">
      <c r="A22" s="269"/>
      <c r="B22" s="269"/>
      <c r="C22" s="269"/>
      <c r="D22" s="269"/>
      <c r="E22" s="269"/>
      <c r="F22" s="269"/>
      <c r="G22" s="269"/>
      <c r="H22" s="269"/>
    </row>
    <row r="23" spans="1:8" x14ac:dyDescent="0.25">
      <c r="A23" s="269"/>
      <c r="B23" s="269"/>
      <c r="C23" s="269"/>
      <c r="D23" s="269"/>
      <c r="E23" s="269"/>
      <c r="F23" s="269"/>
      <c r="G23" s="269"/>
      <c r="H23" s="269"/>
    </row>
    <row r="24" spans="1:8" x14ac:dyDescent="0.25">
      <c r="A24" s="269"/>
      <c r="B24" s="269"/>
      <c r="C24" s="269"/>
      <c r="D24" s="269"/>
      <c r="E24" s="269"/>
      <c r="F24" s="269"/>
      <c r="G24" s="269"/>
      <c r="H24" s="269"/>
    </row>
    <row r="25" spans="1:8" x14ac:dyDescent="0.25">
      <c r="A25" s="269"/>
      <c r="B25" s="269"/>
      <c r="C25" s="269"/>
      <c r="D25" s="269"/>
      <c r="E25" s="269"/>
      <c r="F25" s="269"/>
      <c r="G25" s="269"/>
      <c r="H25" s="269"/>
    </row>
    <row r="26" spans="1:8" x14ac:dyDescent="0.25">
      <c r="A26" s="269"/>
      <c r="B26" s="269"/>
      <c r="C26" s="269"/>
      <c r="D26" s="269"/>
      <c r="E26" s="269"/>
      <c r="F26" s="269"/>
      <c r="G26" s="269"/>
      <c r="H26" s="269"/>
    </row>
    <row r="27" spans="1:8" x14ac:dyDescent="0.25">
      <c r="A27" s="269"/>
      <c r="B27" s="269"/>
      <c r="C27" s="269"/>
      <c r="D27" s="269"/>
      <c r="E27" s="269"/>
      <c r="F27" s="269"/>
      <c r="G27" s="269"/>
      <c r="H27" s="269"/>
    </row>
    <row r="28" spans="1:8" x14ac:dyDescent="0.25">
      <c r="A28" s="269"/>
      <c r="B28" s="269"/>
      <c r="C28" s="269"/>
      <c r="D28" s="269"/>
      <c r="E28" s="269"/>
      <c r="F28" s="269"/>
      <c r="G28" s="269"/>
      <c r="H28" s="269"/>
    </row>
    <row r="29" spans="1:8" x14ac:dyDescent="0.25">
      <c r="A29" s="269"/>
      <c r="B29" s="269"/>
      <c r="C29" s="269"/>
      <c r="D29" s="269"/>
      <c r="E29" s="269"/>
      <c r="F29" s="269"/>
      <c r="G29" s="269"/>
      <c r="H29" s="269"/>
    </row>
    <row r="30" spans="1:8" x14ac:dyDescent="0.25">
      <c r="A30" s="269"/>
      <c r="B30" s="269"/>
      <c r="C30" s="269"/>
      <c r="D30" s="269"/>
      <c r="E30" s="269"/>
      <c r="F30" s="269"/>
      <c r="G30" s="269"/>
      <c r="H30" s="269"/>
    </row>
    <row r="31" spans="1:8" x14ac:dyDescent="0.25">
      <c r="A31" s="269"/>
      <c r="B31" s="269"/>
      <c r="C31" s="269"/>
      <c r="D31" s="269"/>
      <c r="E31" s="269"/>
      <c r="F31" s="269"/>
      <c r="G31" s="269"/>
      <c r="H31" s="269"/>
    </row>
    <row r="32" spans="1:8" x14ac:dyDescent="0.25">
      <c r="A32" s="269"/>
      <c r="B32" s="269"/>
      <c r="C32" s="269"/>
      <c r="D32" s="269"/>
      <c r="E32" s="269"/>
      <c r="F32" s="269"/>
      <c r="G32" s="269"/>
      <c r="H32" s="269"/>
    </row>
    <row r="33" spans="1:8" x14ac:dyDescent="0.25">
      <c r="A33" s="269"/>
      <c r="B33" s="269"/>
      <c r="C33" s="269"/>
      <c r="D33" s="269"/>
      <c r="E33" s="269"/>
      <c r="F33" s="269"/>
      <c r="G33" s="269"/>
      <c r="H33" s="269"/>
    </row>
    <row r="34" spans="1:8" x14ac:dyDescent="0.25">
      <c r="A34" s="269"/>
      <c r="B34" s="269"/>
      <c r="C34" s="269"/>
      <c r="D34" s="269"/>
      <c r="E34" s="269"/>
      <c r="F34" s="269"/>
      <c r="G34" s="269"/>
      <c r="H34" s="269"/>
    </row>
    <row r="35" spans="1:8" x14ac:dyDescent="0.25">
      <c r="A35" s="269"/>
      <c r="B35" s="269"/>
      <c r="C35" s="269"/>
      <c r="D35" s="269"/>
      <c r="E35" s="269"/>
      <c r="F35" s="269"/>
      <c r="G35" s="269"/>
      <c r="H35" s="269"/>
    </row>
    <row r="36" spans="1:8" x14ac:dyDescent="0.25">
      <c r="A36" s="269"/>
      <c r="B36" s="269"/>
      <c r="C36" s="269"/>
      <c r="D36" s="269"/>
      <c r="E36" s="269"/>
      <c r="F36" s="269"/>
      <c r="G36" s="269"/>
      <c r="H36" s="269"/>
    </row>
    <row r="37" spans="1:8" x14ac:dyDescent="0.25">
      <c r="A37" s="269"/>
      <c r="B37" s="269"/>
      <c r="C37" s="269"/>
      <c r="D37" s="269"/>
      <c r="E37" s="269"/>
      <c r="F37" s="269"/>
      <c r="G37" s="269"/>
      <c r="H37" s="269"/>
    </row>
    <row r="38" spans="1:8" x14ac:dyDescent="0.25">
      <c r="A38" s="269"/>
      <c r="B38" s="269"/>
      <c r="C38" s="269"/>
      <c r="D38" s="269"/>
      <c r="E38" s="269"/>
      <c r="F38" s="269"/>
      <c r="G38" s="269"/>
      <c r="H38" s="269"/>
    </row>
    <row r="39" spans="1:8" x14ac:dyDescent="0.25">
      <c r="A39" s="269"/>
      <c r="B39" s="269"/>
      <c r="C39" s="269"/>
      <c r="D39" s="269"/>
      <c r="E39" s="269"/>
      <c r="F39" s="269"/>
      <c r="G39" s="269"/>
      <c r="H39" s="269"/>
    </row>
    <row r="40" spans="1:8" x14ac:dyDescent="0.25">
      <c r="A40" s="269"/>
      <c r="B40" s="269"/>
      <c r="C40" s="269"/>
      <c r="D40" s="269"/>
      <c r="E40" s="269"/>
      <c r="F40" s="269"/>
      <c r="G40" s="269"/>
      <c r="H40" s="269"/>
    </row>
    <row r="41" spans="1:8" x14ac:dyDescent="0.25">
      <c r="A41" s="269"/>
      <c r="B41" s="269"/>
      <c r="C41" s="269"/>
      <c r="D41" s="269"/>
      <c r="E41" s="269"/>
      <c r="F41" s="269"/>
      <c r="G41" s="269"/>
      <c r="H41" s="269"/>
    </row>
    <row r="42" spans="1:8" x14ac:dyDescent="0.25">
      <c r="A42" s="269"/>
      <c r="B42" s="269"/>
      <c r="C42" s="269"/>
      <c r="D42" s="269"/>
      <c r="E42" s="269"/>
      <c r="F42" s="269"/>
      <c r="G42" s="269"/>
      <c r="H42" s="269"/>
    </row>
    <row r="43" spans="1:8" x14ac:dyDescent="0.25">
      <c r="A43" s="269"/>
      <c r="B43" s="269"/>
      <c r="C43" s="269"/>
      <c r="D43" s="269"/>
      <c r="E43" s="269"/>
      <c r="F43" s="269"/>
      <c r="G43" s="269"/>
      <c r="H43" s="269"/>
    </row>
    <row r="44" spans="1:8" x14ac:dyDescent="0.25">
      <c r="A44" s="269"/>
      <c r="B44" s="269"/>
      <c r="C44" s="269"/>
      <c r="D44" s="269"/>
      <c r="E44" s="269"/>
      <c r="F44" s="269"/>
      <c r="G44" s="269"/>
      <c r="H44" s="269"/>
    </row>
    <row r="45" spans="1:8" x14ac:dyDescent="0.25">
      <c r="A45" s="269"/>
      <c r="B45" s="269"/>
      <c r="C45" s="269"/>
      <c r="D45" s="269"/>
      <c r="E45" s="269"/>
      <c r="F45" s="269"/>
      <c r="G45" s="269"/>
      <c r="H45" s="269"/>
    </row>
    <row r="46" spans="1:8" x14ac:dyDescent="0.25">
      <c r="A46" s="269"/>
      <c r="B46" s="269"/>
      <c r="C46" s="269"/>
      <c r="D46" s="269"/>
      <c r="E46" s="269"/>
      <c r="F46" s="269"/>
      <c r="G46" s="269"/>
      <c r="H46" s="269"/>
    </row>
  </sheetData>
  <mergeCells count="1">
    <mergeCell ref="A1:H46"/>
  </mergeCells>
  <pageMargins left="1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S63"/>
  <sheetViews>
    <sheetView zoomScale="85" zoomScaleNormal="85" zoomScaleSheetLayoutView="100" workbookViewId="0"/>
  </sheetViews>
  <sheetFormatPr defaultColWidth="9.08984375" defaultRowHeight="12.5" x14ac:dyDescent="0.25"/>
  <cols>
    <col min="1" max="1" width="15.7265625" style="2" customWidth="1"/>
    <col min="2" max="2" width="10.26953125" style="2" bestFit="1" customWidth="1"/>
    <col min="3" max="3" width="14.7265625" style="2" bestFit="1" customWidth="1"/>
    <col min="4" max="4" width="12.90625" style="2" bestFit="1" customWidth="1"/>
    <col min="5" max="5" width="1.6328125" style="149" hidden="1" customWidth="1"/>
    <col min="6" max="6" width="15.6328125" style="147" hidden="1" customWidth="1"/>
    <col min="7" max="7" width="13.08984375" style="2" bestFit="1" customWidth="1"/>
    <col min="8" max="10" width="14.26953125" style="2" customWidth="1"/>
    <col min="11" max="11" width="10.90625" style="2" bestFit="1" customWidth="1"/>
    <col min="12" max="12" width="7.453125" style="2" bestFit="1" customWidth="1"/>
    <col min="13" max="13" width="11.26953125" style="2" bestFit="1" customWidth="1"/>
    <col min="14" max="14" width="10.7265625" style="2" bestFit="1" customWidth="1"/>
    <col min="15" max="15" width="9.7265625" style="2" bestFit="1" customWidth="1"/>
    <col min="16" max="16" width="12.6328125" style="2" bestFit="1" customWidth="1"/>
    <col min="17" max="17" width="11.90625" style="2" bestFit="1" customWidth="1"/>
    <col min="18" max="18" width="10.453125" style="2" bestFit="1" customWidth="1"/>
    <col min="19" max="16384" width="9.08984375" style="2"/>
  </cols>
  <sheetData>
    <row r="1" spans="1:19" s="111" customFormat="1" ht="13" x14ac:dyDescent="0.3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s="111" customFormat="1" ht="13" x14ac:dyDescent="0.3">
      <c r="A2" s="179" t="s">
        <v>219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s="204" customFormat="1" ht="20" customHeight="1" x14ac:dyDescent="0.25">
      <c r="A4" s="203" t="str">
        <f>'1B'!$A$4</f>
        <v>ACF-OFA: 07/21/2021</v>
      </c>
      <c r="B4" s="203"/>
      <c r="C4" s="203"/>
      <c r="D4" s="203"/>
      <c r="E4" s="202"/>
      <c r="F4" s="202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3" customFormat="1" ht="20" customHeight="1" x14ac:dyDescent="0.25">
      <c r="B5" s="194" t="s">
        <v>105</v>
      </c>
      <c r="C5" s="194"/>
      <c r="D5" s="194"/>
      <c r="E5" s="183"/>
      <c r="G5" s="194" t="s">
        <v>107</v>
      </c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</row>
    <row r="6" spans="1:19" s="3" customFormat="1" ht="45" customHeight="1" x14ac:dyDescent="0.3">
      <c r="A6" s="168" t="s">
        <v>0</v>
      </c>
      <c r="B6" s="21" t="s">
        <v>143</v>
      </c>
      <c r="C6" s="21" t="s">
        <v>144</v>
      </c>
      <c r="D6" s="103" t="s">
        <v>132</v>
      </c>
      <c r="E6" s="188"/>
      <c r="F6" s="168" t="str">
        <f>A6</f>
        <v>STATE</v>
      </c>
      <c r="G6" s="21" t="s">
        <v>133</v>
      </c>
      <c r="H6" s="21" t="s">
        <v>145</v>
      </c>
      <c r="I6" s="21" t="s">
        <v>131</v>
      </c>
      <c r="J6" s="21" t="s">
        <v>134</v>
      </c>
      <c r="K6" s="21" t="s">
        <v>135</v>
      </c>
      <c r="L6" s="21" t="s">
        <v>136</v>
      </c>
      <c r="M6" s="21" t="s">
        <v>137</v>
      </c>
      <c r="N6" s="21" t="s">
        <v>138</v>
      </c>
      <c r="O6" s="21" t="s">
        <v>139</v>
      </c>
      <c r="P6" s="21" t="s">
        <v>140</v>
      </c>
      <c r="Q6" s="21" t="s">
        <v>146</v>
      </c>
      <c r="R6" s="21" t="s">
        <v>142</v>
      </c>
      <c r="S6" s="168" t="s">
        <v>262</v>
      </c>
    </row>
    <row r="7" spans="1:19" ht="12.75" customHeight="1" x14ac:dyDescent="0.3">
      <c r="A7" s="33" t="s">
        <v>3</v>
      </c>
      <c r="B7" s="48">
        <f>SUM(B8:B61)</f>
        <v>1074305.5833333333</v>
      </c>
      <c r="C7" s="39">
        <f>SUM(C8:C61)</f>
        <v>553278.96505212563</v>
      </c>
      <c r="D7" s="226">
        <f>SUM(D8:D61)</f>
        <v>217950.19551639131</v>
      </c>
      <c r="E7" s="184"/>
      <c r="F7" s="186" t="str">
        <f t="shared" ref="F7:F59" si="0">A7</f>
        <v>United States</v>
      </c>
      <c r="G7" s="35">
        <f>'4A'!G7/$D7</f>
        <v>0.85781893609189364</v>
      </c>
      <c r="H7" s="25">
        <f>'4A'!H7/$D7</f>
        <v>1.2350086630025051E-2</v>
      </c>
      <c r="I7" s="25">
        <f>'4A'!I7/$D7</f>
        <v>8.0789238909720357E-3</v>
      </c>
      <c r="J7" s="25">
        <f>'4A'!J7/$D7</f>
        <v>1.7063317962490884E-2</v>
      </c>
      <c r="K7" s="25">
        <f>'4A'!K7/$D7</f>
        <v>8.2480295645373904E-4</v>
      </c>
      <c r="L7" s="25">
        <f>'4A'!L7/$D7</f>
        <v>0.1188808644232397</v>
      </c>
      <c r="M7" s="25">
        <f>'4A'!M7/$D7</f>
        <v>9.5321285750119729E-3</v>
      </c>
      <c r="N7" s="25">
        <f>'4A'!N7/$D7</f>
        <v>4.5927568386455918E-2</v>
      </c>
      <c r="O7" s="25">
        <f>'4A'!O7/$D7</f>
        <v>1.3618215903233543E-2</v>
      </c>
      <c r="P7" s="25">
        <f>'4A'!P7/$D7</f>
        <v>1.8854306898077287E-3</v>
      </c>
      <c r="Q7" s="25">
        <f>'4A'!Q7/$D7</f>
        <v>5.4349368945092978E-3</v>
      </c>
      <c r="R7" s="25">
        <v>1.2463498588883995E-3</v>
      </c>
      <c r="S7" s="25">
        <v>2.6780208486272206E-2</v>
      </c>
    </row>
    <row r="8" spans="1:19" ht="18" customHeight="1" x14ac:dyDescent="0.3">
      <c r="A8" s="41" t="s">
        <v>7</v>
      </c>
      <c r="B8" s="48">
        <f>'4A'!B8</f>
        <v>7172.8333333333303</v>
      </c>
      <c r="C8" s="39">
        <f>'4A'!C8</f>
        <v>2459.25</v>
      </c>
      <c r="D8" s="56">
        <f>'4A'!D8</f>
        <v>1081.25</v>
      </c>
      <c r="E8" s="184"/>
      <c r="F8" s="186" t="str">
        <f t="shared" si="0"/>
        <v>Alabama</v>
      </c>
      <c r="G8" s="35">
        <f>'4A'!G8/$D8</f>
        <v>0.805472061657033</v>
      </c>
      <c r="H8" s="25">
        <f>'4A'!H8/$D8</f>
        <v>3.5452793834296692E-3</v>
      </c>
      <c r="I8" s="25">
        <f>'4A'!I8/$D8</f>
        <v>0.11630057803468208</v>
      </c>
      <c r="J8" s="25">
        <f>'4A'!J8/$D8</f>
        <v>5.2793834296724441E-2</v>
      </c>
      <c r="K8" s="25">
        <f>'4A'!K8/$D8</f>
        <v>0</v>
      </c>
      <c r="L8" s="25">
        <f>'4A'!L8/$D8</f>
        <v>1.5722543352601155E-2</v>
      </c>
      <c r="M8" s="25">
        <f>'4A'!M8/$D8</f>
        <v>0</v>
      </c>
      <c r="N8" s="25">
        <f>'4A'!N8/$D8</f>
        <v>2.3429672447013456E-2</v>
      </c>
      <c r="O8" s="25">
        <f>'4A'!O8/$D8</f>
        <v>4.2543352601156069E-2</v>
      </c>
      <c r="P8" s="25">
        <f>'4A'!P8/$D8</f>
        <v>0</v>
      </c>
      <c r="Q8" s="25">
        <f>'4A'!Q8/$D8</f>
        <v>6.0886319845857477E-3</v>
      </c>
      <c r="R8" s="25">
        <v>0</v>
      </c>
      <c r="S8" s="25">
        <v>9.00360144057623E-3</v>
      </c>
    </row>
    <row r="9" spans="1:19" ht="12.75" customHeight="1" x14ac:dyDescent="0.3">
      <c r="A9" s="41" t="s">
        <v>8</v>
      </c>
      <c r="B9" s="48">
        <f>'4A'!B9</f>
        <v>2261.0833333333298</v>
      </c>
      <c r="C9" s="39">
        <f>'4A'!C9</f>
        <v>1367.9166666666699</v>
      </c>
      <c r="D9" s="56">
        <f>'4A'!D9</f>
        <v>514.41666666666697</v>
      </c>
      <c r="E9" s="184"/>
      <c r="F9" s="186" t="str">
        <f t="shared" si="0"/>
        <v>Alaska</v>
      </c>
      <c r="G9" s="35">
        <f>'4A'!G9/$D9</f>
        <v>0.74663858739672651</v>
      </c>
      <c r="H9" s="25">
        <f>'4A'!H9/$D9</f>
        <v>0</v>
      </c>
      <c r="I9" s="25">
        <f>'4A'!I9/$D9</f>
        <v>3.5639073384091924E-3</v>
      </c>
      <c r="J9" s="25">
        <f>'4A'!J9/$D9</f>
        <v>1.1825692531994175E-2</v>
      </c>
      <c r="K9" s="25">
        <f>'4A'!K9/$D9</f>
        <v>1.360764620119876E-2</v>
      </c>
      <c r="L9" s="25">
        <f>'4A'!L9/$D9</f>
        <v>0.26632107565203289</v>
      </c>
      <c r="M9" s="25">
        <f>'4A'!M9/$D9</f>
        <v>0.16491171229548016</v>
      </c>
      <c r="N9" s="25">
        <f>'4A'!N9/$D9</f>
        <v>4.7626761704195664E-2</v>
      </c>
      <c r="O9" s="25">
        <f>'4A'!O9/$D9</f>
        <v>1.781953669204606E-3</v>
      </c>
      <c r="P9" s="25">
        <f>'4A'!P9/$D9</f>
        <v>7.9377936173659382E-3</v>
      </c>
      <c r="Q9" s="25">
        <f>'4A'!Q9/$D9</f>
        <v>4.3738862789567444E-3</v>
      </c>
      <c r="R9" s="25">
        <v>0</v>
      </c>
      <c r="S9" s="25">
        <v>0.10879629629629629</v>
      </c>
    </row>
    <row r="10" spans="1:19" ht="12.75" customHeight="1" x14ac:dyDescent="0.3">
      <c r="A10" s="41" t="s">
        <v>9</v>
      </c>
      <c r="B10" s="48">
        <f>'4A'!B10</f>
        <v>7769.0833333333303</v>
      </c>
      <c r="C10" s="39">
        <f>'4A'!C10</f>
        <v>2290.25</v>
      </c>
      <c r="D10" s="56">
        <f>'4A'!D10</f>
        <v>318.41666666666703</v>
      </c>
      <c r="E10" s="184"/>
      <c r="F10" s="186" t="str">
        <f t="shared" si="0"/>
        <v>Arizona</v>
      </c>
      <c r="G10" s="35">
        <f>'4A'!G10/$D10</f>
        <v>0.90081130594085101</v>
      </c>
      <c r="H10" s="25">
        <f>'4A'!H10/$D10</f>
        <v>0</v>
      </c>
      <c r="I10" s="25">
        <f>'4A'!I10/$D10</f>
        <v>0</v>
      </c>
      <c r="J10" s="25">
        <f>'4A'!J10/$D10</f>
        <v>3.9518450667364417E-2</v>
      </c>
      <c r="K10" s="25">
        <f>'4A'!K10/$D10</f>
        <v>2.6171159382359563E-4</v>
      </c>
      <c r="L10" s="25">
        <f>'4A'!L10/$D10</f>
        <v>7.6943208584140194E-2</v>
      </c>
      <c r="M10" s="25">
        <f>'4A'!M10/$D10</f>
        <v>2.7218005757655043E-2</v>
      </c>
      <c r="N10" s="25">
        <f>'4A'!N10/$D10</f>
        <v>3.3760795603245186E-2</v>
      </c>
      <c r="O10" s="25">
        <f>'4A'!O10/$D10</f>
        <v>1.8319811567652322E-3</v>
      </c>
      <c r="P10" s="25">
        <f>'4A'!P10/$D10</f>
        <v>8.3747710023554054E-3</v>
      </c>
      <c r="Q10" s="25">
        <f>'4A'!Q10/$D10</f>
        <v>7.8513478147081827E-3</v>
      </c>
      <c r="R10" s="25">
        <v>0</v>
      </c>
      <c r="S10" s="25">
        <v>0</v>
      </c>
    </row>
    <row r="11" spans="1:19" ht="12.75" customHeight="1" x14ac:dyDescent="0.3">
      <c r="A11" s="41" t="s">
        <v>10</v>
      </c>
      <c r="B11" s="48">
        <f>'4A'!B11</f>
        <v>2286.6666666666702</v>
      </c>
      <c r="C11" s="39">
        <f>'4A'!C11</f>
        <v>1121.6666666666699</v>
      </c>
      <c r="D11" s="56">
        <f>'4A'!D11</f>
        <v>189.5</v>
      </c>
      <c r="E11" s="184"/>
      <c r="F11" s="186" t="str">
        <f t="shared" si="0"/>
        <v>Arkansas</v>
      </c>
      <c r="G11" s="35">
        <f>'4A'!G11/$D11</f>
        <v>0.90633245382585748</v>
      </c>
      <c r="H11" s="25">
        <f>'4A'!H11/$D11</f>
        <v>0</v>
      </c>
      <c r="I11" s="25">
        <f>'4A'!I11/$D11</f>
        <v>1.3192612137203167E-2</v>
      </c>
      <c r="J11" s="25">
        <f>'4A'!J11/$D11</f>
        <v>1.6270888302550555E-2</v>
      </c>
      <c r="K11" s="25">
        <f>'4A'!K11/$D11</f>
        <v>7.0360598065083374E-3</v>
      </c>
      <c r="L11" s="25">
        <f>'4A'!L11/$D11</f>
        <v>2.3306948109058943E-2</v>
      </c>
      <c r="M11" s="25">
        <f>'4A'!M11/$D11</f>
        <v>3.8698328935795993E-2</v>
      </c>
      <c r="N11" s="25">
        <f>'4A'!N11/$D11</f>
        <v>3.5180299032541794E-2</v>
      </c>
      <c r="O11" s="25">
        <f>'4A'!O11/$D11</f>
        <v>0</v>
      </c>
      <c r="P11" s="25">
        <f>'4A'!P11/$D11</f>
        <v>0</v>
      </c>
      <c r="Q11" s="25">
        <f>'4A'!Q11/$D11</f>
        <v>4.3975373790675461E-4</v>
      </c>
      <c r="R11" s="25">
        <v>0</v>
      </c>
      <c r="S11" s="25">
        <v>2.851033499643621E-3</v>
      </c>
    </row>
    <row r="12" spans="1:19" ht="12.75" customHeight="1" x14ac:dyDescent="0.3">
      <c r="A12" s="41" t="s">
        <v>11</v>
      </c>
      <c r="B12" s="48">
        <f>'4A'!B12</f>
        <v>357487.75</v>
      </c>
      <c r="C12" s="39">
        <f>'4A'!C12</f>
        <v>223250.073931141</v>
      </c>
      <c r="D12" s="56">
        <f>'4A'!D12</f>
        <v>112741.979712272</v>
      </c>
      <c r="E12" s="184"/>
      <c r="F12" s="186" t="str">
        <f t="shared" si="0"/>
        <v>California</v>
      </c>
      <c r="G12" s="35">
        <f>'4A'!G12/$D12</f>
        <v>0.83288521622074929</v>
      </c>
      <c r="H12" s="25">
        <f>'4A'!H12/$D12</f>
        <v>8.5802885779294822E-3</v>
      </c>
      <c r="I12" s="25">
        <f>'4A'!I12/$D12</f>
        <v>1.2801075758007424E-2</v>
      </c>
      <c r="J12" s="25">
        <f>'4A'!J12/$D12</f>
        <v>6.8060674745693047E-3</v>
      </c>
      <c r="K12" s="25">
        <f>'4A'!K12/$D12</f>
        <v>9.0909243685092589E-4</v>
      </c>
      <c r="L12" s="25">
        <f>'4A'!L12/$D12</f>
        <v>0.1784752888519559</v>
      </c>
      <c r="M12" s="25">
        <f>'4A'!M12/$D12</f>
        <v>9.3009666005964987E-3</v>
      </c>
      <c r="N12" s="25">
        <f>'4A'!N12/$D12</f>
        <v>4.6971304034575667E-2</v>
      </c>
      <c r="O12" s="25">
        <f>'4A'!O12/$D12</f>
        <v>1.0584253343468564E-2</v>
      </c>
      <c r="P12" s="25">
        <f>'4A'!P12/$D12</f>
        <v>1.5885430003154219E-3</v>
      </c>
      <c r="Q12" s="25">
        <f>'4A'!Q12/$D12</f>
        <v>4.6445514244028221E-3</v>
      </c>
      <c r="R12" s="25">
        <v>2.5850127787424159E-3</v>
      </c>
      <c r="S12" s="25">
        <v>1.0301032054158457E-2</v>
      </c>
    </row>
    <row r="13" spans="1:19" ht="12.75" customHeight="1" x14ac:dyDescent="0.3">
      <c r="A13" s="41" t="s">
        <v>12</v>
      </c>
      <c r="B13" s="48">
        <f>'4A'!B13</f>
        <v>13892.083333333299</v>
      </c>
      <c r="C13" s="39">
        <f>'4A'!C13</f>
        <v>7682.0026590693296</v>
      </c>
      <c r="D13" s="56">
        <f>'4A'!D13</f>
        <v>3061.2359567901199</v>
      </c>
      <c r="E13" s="184"/>
      <c r="F13" s="186" t="str">
        <f t="shared" si="0"/>
        <v>Colorado</v>
      </c>
      <c r="G13" s="35">
        <f>'4A'!G13/$D13</f>
        <v>0.36470215935048345</v>
      </c>
      <c r="H13" s="25">
        <f>'4A'!H13/$D13</f>
        <v>4.3439174888693831E-2</v>
      </c>
      <c r="I13" s="25">
        <f>'4A'!I13/$D13</f>
        <v>0</v>
      </c>
      <c r="J13" s="25">
        <f>'4A'!J13/$D13</f>
        <v>3.8542334257335811E-3</v>
      </c>
      <c r="K13" s="25">
        <f>'4A'!K13/$D13</f>
        <v>5.075773721779234E-3</v>
      </c>
      <c r="L13" s="25">
        <f>'4A'!L13/$D13</f>
        <v>0.61226903208847061</v>
      </c>
      <c r="M13" s="25">
        <f>'4A'!M13/$D13</f>
        <v>1.0097312603980899E-2</v>
      </c>
      <c r="N13" s="25">
        <f>'4A'!N13/$D13</f>
        <v>0.22149439846515051</v>
      </c>
      <c r="O13" s="25">
        <f>'4A'!O13/$D13</f>
        <v>0</v>
      </c>
      <c r="P13" s="25">
        <f>'4A'!P13/$D13</f>
        <v>0</v>
      </c>
      <c r="Q13" s="25">
        <f>'4A'!Q13/$D13</f>
        <v>1.6993183654767201E-2</v>
      </c>
      <c r="R13" s="25">
        <v>0</v>
      </c>
      <c r="S13" s="25">
        <v>3.2007315957933241E-2</v>
      </c>
    </row>
    <row r="14" spans="1:19" ht="12.75" customHeight="1" x14ac:dyDescent="0.3">
      <c r="A14" s="41" t="s">
        <v>13</v>
      </c>
      <c r="B14" s="48">
        <f>'4A'!B14</f>
        <v>7276.4166666666697</v>
      </c>
      <c r="C14" s="39">
        <f>'4A'!C14</f>
        <v>3384.11303480482</v>
      </c>
      <c r="D14" s="56">
        <f>'4A'!D14</f>
        <v>399.94096795072198</v>
      </c>
      <c r="E14" s="184"/>
      <c r="F14" s="186" t="str">
        <f t="shared" si="0"/>
        <v xml:space="preserve">Connecticut </v>
      </c>
      <c r="G14" s="35">
        <f>'4A'!G14/$D14</f>
        <v>0.62810783697412287</v>
      </c>
      <c r="H14" s="25">
        <f>'4A'!H14/$D14</f>
        <v>5.65727920169736E-2</v>
      </c>
      <c r="I14" s="25">
        <f>'4A'!I14/$D14</f>
        <v>0</v>
      </c>
      <c r="J14" s="25">
        <f>'4A'!J14/$D14</f>
        <v>0</v>
      </c>
      <c r="K14" s="25">
        <f>'4A'!K14/$D14</f>
        <v>6.8952188261224663E-3</v>
      </c>
      <c r="L14" s="25">
        <f>'4A'!L14/$D14</f>
        <v>0.55330246238161485</v>
      </c>
      <c r="M14" s="25">
        <f>'4A'!M14/$D14</f>
        <v>0</v>
      </c>
      <c r="N14" s="25">
        <f>'4A'!N14/$D14</f>
        <v>0.10141372384470417</v>
      </c>
      <c r="O14" s="25">
        <f>'4A'!O14/$D14</f>
        <v>1.4512375656315962E-3</v>
      </c>
      <c r="P14" s="25">
        <f>'4A'!P14/$D14</f>
        <v>1.3802188923516093E-2</v>
      </c>
      <c r="Q14" s="25">
        <f>'4A'!Q14/$D14</f>
        <v>1.3804840699507397E-2</v>
      </c>
      <c r="R14" s="25">
        <v>0</v>
      </c>
      <c r="S14" s="25">
        <v>0</v>
      </c>
    </row>
    <row r="15" spans="1:19" ht="12.75" customHeight="1" x14ac:dyDescent="0.3">
      <c r="A15" s="41" t="s">
        <v>14</v>
      </c>
      <c r="B15" s="48">
        <f>'4A'!B15</f>
        <v>3001.4166666666702</v>
      </c>
      <c r="C15" s="39">
        <f>'4A'!C15</f>
        <v>410.75</v>
      </c>
      <c r="D15" s="56">
        <f>'4A'!D15</f>
        <v>113.416666666667</v>
      </c>
      <c r="E15" s="184"/>
      <c r="F15" s="186" t="str">
        <f t="shared" si="0"/>
        <v>Delaware</v>
      </c>
      <c r="G15" s="35">
        <f>'4A'!G15/$D15</f>
        <v>0.90448199853048672</v>
      </c>
      <c r="H15" s="25">
        <f>'4A'!H15/$D15</f>
        <v>9.5518001469507129E-3</v>
      </c>
      <c r="I15" s="25">
        <f>'4A'!I15/$D15</f>
        <v>1.2490815576781772E-2</v>
      </c>
      <c r="J15" s="25">
        <f>'4A'!J15/$D15</f>
        <v>1.542983100661274E-2</v>
      </c>
      <c r="K15" s="25">
        <f>'4A'!K15/$D15</f>
        <v>0</v>
      </c>
      <c r="L15" s="25">
        <f>'4A'!L15/$D15</f>
        <v>5.8780308596619986E-2</v>
      </c>
      <c r="M15" s="25">
        <f>'4A'!M15/$D15</f>
        <v>0</v>
      </c>
      <c r="N15" s="25">
        <f>'4A'!N15/$D15</f>
        <v>3.9676708302718473E-2</v>
      </c>
      <c r="O15" s="25">
        <f>'4A'!O15/$D15</f>
        <v>0</v>
      </c>
      <c r="P15" s="25">
        <f>'4A'!P15/$D15</f>
        <v>0</v>
      </c>
      <c r="Q15" s="25">
        <f>'4A'!Q15/$D15</f>
        <v>0</v>
      </c>
      <c r="R15" s="25">
        <v>0</v>
      </c>
      <c r="S15" s="25">
        <v>0</v>
      </c>
    </row>
    <row r="16" spans="1:19" ht="12.75" customHeight="1" x14ac:dyDescent="0.3">
      <c r="A16" s="41" t="s">
        <v>76</v>
      </c>
      <c r="B16" s="48">
        <f>'4A'!B16</f>
        <v>7375</v>
      </c>
      <c r="C16" s="39">
        <f>'4A'!C16</f>
        <v>2479.9522886218501</v>
      </c>
      <c r="D16" s="56">
        <f>'4A'!D16</f>
        <v>1237.01658211421</v>
      </c>
      <c r="E16" s="184"/>
      <c r="F16" s="186" t="str">
        <f t="shared" si="0"/>
        <v>District of Col.</v>
      </c>
      <c r="G16" s="35">
        <f>'4A'!G16/$D16</f>
        <v>0.99514775613903139</v>
      </c>
      <c r="H16" s="25">
        <f>'4A'!H16/$D16</f>
        <v>6.7393279739141787E-5</v>
      </c>
      <c r="I16" s="25">
        <f>'4A'!I16/$D16</f>
        <v>4.0437891689981882E-4</v>
      </c>
      <c r="J16" s="25">
        <f>'4A'!J16/$D16</f>
        <v>7.4805280705619748E-3</v>
      </c>
      <c r="K16" s="25">
        <f>'4A'!K16/$D16</f>
        <v>1.0782868971833789E-3</v>
      </c>
      <c r="L16" s="25">
        <f>'4A'!L16/$D16</f>
        <v>0</v>
      </c>
      <c r="M16" s="25">
        <f>'4A'!M16/$D16</f>
        <v>2.0217340839360693E-4</v>
      </c>
      <c r="N16" s="25">
        <f>'4A'!N16/$D16</f>
        <v>0</v>
      </c>
      <c r="O16" s="25">
        <f>'4A'!O16/$D16</f>
        <v>3.5044682695876705E-3</v>
      </c>
      <c r="P16" s="25">
        <f>'4A'!P16/$D16</f>
        <v>4.7175835756549335E-4</v>
      </c>
      <c r="Q16" s="25">
        <f>'4A'!Q16/$D16</f>
        <v>1.5567921922391649E-2</v>
      </c>
      <c r="R16" s="25">
        <v>0</v>
      </c>
      <c r="S16" s="25">
        <v>0</v>
      </c>
    </row>
    <row r="17" spans="1:19" ht="12.75" customHeight="1" x14ac:dyDescent="0.3">
      <c r="A17" s="41" t="s">
        <v>15</v>
      </c>
      <c r="B17" s="48">
        <f>'4A'!B17</f>
        <v>40484.666666666701</v>
      </c>
      <c r="C17" s="39">
        <f>'4A'!C17</f>
        <v>5672.1585858585904</v>
      </c>
      <c r="D17" s="56">
        <f>'4A'!D17</f>
        <v>669.93888888888898</v>
      </c>
      <c r="E17" s="184"/>
      <c r="F17" s="186" t="str">
        <f t="shared" si="0"/>
        <v>Florida</v>
      </c>
      <c r="G17" s="35">
        <f>'4A'!G17/$D17</f>
        <v>0.5228955754293888</v>
      </c>
      <c r="H17" s="25">
        <f>'4A'!H17/$D17</f>
        <v>5.0434269973365889E-4</v>
      </c>
      <c r="I17" s="25">
        <f>'4A'!I17/$D17</f>
        <v>0</v>
      </c>
      <c r="J17" s="25">
        <f>'4A'!J17/$D17</f>
        <v>7.8111300668913738E-2</v>
      </c>
      <c r="K17" s="25">
        <f>'4A'!K17/$D17</f>
        <v>0</v>
      </c>
      <c r="L17" s="25">
        <f>'4A'!L17/$D17</f>
        <v>0.22392740480625806</v>
      </c>
      <c r="M17" s="25">
        <f>'4A'!M17/$D17</f>
        <v>0.13413103411361965</v>
      </c>
      <c r="N17" s="25">
        <f>'4A'!N17/$D17</f>
        <v>0.21895484210454949</v>
      </c>
      <c r="O17" s="25">
        <f>'4A'!O17/$D17</f>
        <v>7.5502137613938869E-2</v>
      </c>
      <c r="P17" s="25">
        <f>'4A'!P17/$D17</f>
        <v>0</v>
      </c>
      <c r="Q17" s="25">
        <f>'4A'!Q17/$D17</f>
        <v>1.1964003953323021E-3</v>
      </c>
      <c r="R17" s="49">
        <v>0</v>
      </c>
      <c r="S17" s="49">
        <v>6.3494589433481866E-2</v>
      </c>
    </row>
    <row r="18" spans="1:19" ht="18" customHeight="1" x14ac:dyDescent="0.3">
      <c r="A18" s="41" t="s">
        <v>16</v>
      </c>
      <c r="B18" s="48">
        <f>'4A'!B18</f>
        <v>8509.9166666666697</v>
      </c>
      <c r="C18" s="39">
        <f>'4A'!C18</f>
        <v>802.66666666666697</v>
      </c>
      <c r="D18" s="56">
        <f>'4A'!D18</f>
        <v>113.75</v>
      </c>
      <c r="E18" s="184"/>
      <c r="F18" s="186" t="str">
        <f t="shared" si="0"/>
        <v>Georgia</v>
      </c>
      <c r="G18" s="35">
        <f>'4A'!G18/$D18</f>
        <v>0.31794871794871826</v>
      </c>
      <c r="H18" s="25">
        <f>'4A'!H18/$D18</f>
        <v>7.3260073260070333E-4</v>
      </c>
      <c r="I18" s="25">
        <f>'4A'!I18/$D18</f>
        <v>3.6630036630036925E-3</v>
      </c>
      <c r="J18" s="25">
        <f>'4A'!J18/$D18</f>
        <v>0.49304029304029273</v>
      </c>
      <c r="K18" s="25">
        <f>'4A'!K18/$D18</f>
        <v>1.4652014652014945E-3</v>
      </c>
      <c r="L18" s="25">
        <f>'4A'!L18/$D18</f>
        <v>0.11868131868131868</v>
      </c>
      <c r="M18" s="25">
        <f>'4A'!M18/$D18</f>
        <v>7.6190476190476211E-2</v>
      </c>
      <c r="N18" s="25">
        <f>'4A'!N18/$D18</f>
        <v>0.12527472527472527</v>
      </c>
      <c r="O18" s="25">
        <f>'4A'!O18/$D18</f>
        <v>0.20073260073260044</v>
      </c>
      <c r="P18" s="25">
        <f>'4A'!P18/$D18</f>
        <v>0</v>
      </c>
      <c r="Q18" s="25">
        <f>'4A'!Q18/$D18</f>
        <v>1.9780219780219779E-2</v>
      </c>
      <c r="R18" s="25">
        <v>4.3904717421765528E-2</v>
      </c>
      <c r="S18" s="25">
        <v>1.35450723960766E-2</v>
      </c>
    </row>
    <row r="19" spans="1:19" ht="12.75" customHeight="1" x14ac:dyDescent="0.3">
      <c r="A19" s="41" t="s">
        <v>17</v>
      </c>
      <c r="B19" s="48">
        <f>'4A'!B19</f>
        <v>447.75</v>
      </c>
      <c r="C19" s="39">
        <f>'4A'!C19</f>
        <v>124.02896472584899</v>
      </c>
      <c r="D19" s="56">
        <f>'4A'!D19</f>
        <v>9.1061682742698995</v>
      </c>
      <c r="E19" s="184"/>
      <c r="F19" s="186" t="str">
        <f t="shared" si="0"/>
        <v>Guam</v>
      </c>
      <c r="G19" s="35">
        <f>'4A'!G19/$D19</f>
        <v>0.26608801879738608</v>
      </c>
      <c r="H19" s="25">
        <f>'4A'!H19/$D19</f>
        <v>0</v>
      </c>
      <c r="I19" s="25">
        <f>'4A'!I19/$D19</f>
        <v>5.505446395448093E-2</v>
      </c>
      <c r="J19" s="25">
        <f>'4A'!J19/$D19</f>
        <v>0.69720339092343631</v>
      </c>
      <c r="K19" s="25">
        <f>'4A'!K19/$D19</f>
        <v>0</v>
      </c>
      <c r="L19" s="25">
        <f>'4A'!L19/$D19</f>
        <v>0</v>
      </c>
      <c r="M19" s="25">
        <f>'4A'!M19/$D19</f>
        <v>9.1730431754378314E-3</v>
      </c>
      <c r="N19" s="25">
        <f>'4A'!N19/$D19</f>
        <v>9.1728893754203251E-3</v>
      </c>
      <c r="O19" s="25">
        <f>'4A'!O19/$D19</f>
        <v>0</v>
      </c>
      <c r="P19" s="25">
        <f>'4A'!P19/$D19</f>
        <v>0</v>
      </c>
      <c r="Q19" s="49">
        <v>0</v>
      </c>
      <c r="R19" s="49">
        <v>0</v>
      </c>
      <c r="S19" s="49">
        <v>0</v>
      </c>
    </row>
    <row r="20" spans="1:19" ht="12.75" customHeight="1" x14ac:dyDescent="0.3">
      <c r="A20" s="41" t="s">
        <v>18</v>
      </c>
      <c r="B20" s="48">
        <f>'4A'!B20</f>
        <v>4993.6666666666697</v>
      </c>
      <c r="C20" s="39">
        <f>'4A'!C20</f>
        <v>3310.5402193052701</v>
      </c>
      <c r="D20" s="56">
        <f>'4A'!D20</f>
        <v>518.09437863507799</v>
      </c>
      <c r="E20" s="184"/>
      <c r="F20" s="186" t="str">
        <f t="shared" si="0"/>
        <v>Hawaii</v>
      </c>
      <c r="G20" s="35">
        <f>'4A'!G20/$D20</f>
        <v>0.94048636418771525</v>
      </c>
      <c r="H20" s="25">
        <f>'4A'!H20/$D20</f>
        <v>3.2169685965912063E-3</v>
      </c>
      <c r="I20" s="25">
        <f>'4A'!I20/$D20</f>
        <v>2.6218131851735403E-2</v>
      </c>
      <c r="J20" s="25">
        <f>'4A'!J20/$D20</f>
        <v>3.5547139949823378E-2</v>
      </c>
      <c r="K20" s="25">
        <f>'4A'!K20/$D20</f>
        <v>0</v>
      </c>
      <c r="L20" s="25">
        <f>'4A'!L20/$D20</f>
        <v>2.4287878600232758E-2</v>
      </c>
      <c r="M20" s="25">
        <f>'4A'!M20/$D20</f>
        <v>1.6084585505998357E-4</v>
      </c>
      <c r="N20" s="25">
        <f>'4A'!N20/$D20</f>
        <v>2.2036088124784216E-2</v>
      </c>
      <c r="O20" s="25">
        <f>'4A'!O20/$D20</f>
        <v>1.1741850410162083E-2</v>
      </c>
      <c r="P20" s="25">
        <f>'4A'!P20/$D20</f>
        <v>1.6084585505998357E-4</v>
      </c>
      <c r="Q20" s="25">
        <f>'4A'!Q20/$D20</f>
        <v>0</v>
      </c>
      <c r="R20" s="25">
        <v>0</v>
      </c>
      <c r="S20" s="25">
        <v>6.4138315672058006E-3</v>
      </c>
    </row>
    <row r="21" spans="1:19" ht="12.75" customHeight="1" x14ac:dyDescent="0.3">
      <c r="A21" s="41" t="s">
        <v>19</v>
      </c>
      <c r="B21" s="48">
        <f>'4A'!B21</f>
        <v>1946</v>
      </c>
      <c r="C21" s="39">
        <f>'4A'!C21</f>
        <v>57.3333333333333</v>
      </c>
      <c r="D21" s="56">
        <f>'4A'!D21</f>
        <v>31.8333333333333</v>
      </c>
      <c r="E21" s="184"/>
      <c r="F21" s="186" t="str">
        <f t="shared" si="0"/>
        <v>Idaho</v>
      </c>
      <c r="G21" s="35">
        <f>'4A'!G21/$D21</f>
        <v>0.41623036649214701</v>
      </c>
      <c r="H21" s="25">
        <f>'4A'!H21/$D21</f>
        <v>5.2356020942409473E-3</v>
      </c>
      <c r="I21" s="25">
        <f>'4A'!I21/$D21</f>
        <v>0</v>
      </c>
      <c r="J21" s="25">
        <f>'4A'!J21/$D21</f>
        <v>3.9267015706806324E-2</v>
      </c>
      <c r="K21" s="25">
        <f>'4A'!K21/$D21</f>
        <v>0</v>
      </c>
      <c r="L21" s="25">
        <f>'4A'!L21/$D21</f>
        <v>0.60471204188481742</v>
      </c>
      <c r="M21" s="25">
        <f>'4A'!M21/$D21</f>
        <v>0.11256544502617802</v>
      </c>
      <c r="N21" s="25">
        <f>'4A'!N21/$D21</f>
        <v>0.22513089005235634</v>
      </c>
      <c r="O21" s="25">
        <f>'4A'!O21/$D21</f>
        <v>8.9005235602094224E-2</v>
      </c>
      <c r="P21" s="25">
        <f>'4A'!P21/$D21</f>
        <v>0</v>
      </c>
      <c r="Q21" s="25">
        <f>'4A'!Q21/$D21</f>
        <v>1.3089005235602214E-2</v>
      </c>
      <c r="R21" s="25">
        <v>0</v>
      </c>
      <c r="S21" s="25">
        <v>0.80434782608695654</v>
      </c>
    </row>
    <row r="22" spans="1:19" ht="12.75" customHeight="1" x14ac:dyDescent="0.3">
      <c r="A22" s="41" t="s">
        <v>20</v>
      </c>
      <c r="B22" s="48">
        <f>'4A'!B22</f>
        <v>10833.916666666701</v>
      </c>
      <c r="C22" s="39">
        <f>'4A'!C22</f>
        <v>2010.8685793417999</v>
      </c>
      <c r="D22" s="56">
        <f>'4A'!D22</f>
        <v>1337.2618308579699</v>
      </c>
      <c r="E22" s="184"/>
      <c r="F22" s="186" t="str">
        <f t="shared" si="0"/>
        <v>Illinois</v>
      </c>
      <c r="G22" s="35">
        <f>'4A'!G22/$D22</f>
        <v>0.9937968396684157</v>
      </c>
      <c r="H22" s="25">
        <f>'4A'!H22/$D22</f>
        <v>0</v>
      </c>
      <c r="I22" s="25">
        <f>'4A'!I22/$D22</f>
        <v>0</v>
      </c>
      <c r="J22" s="25">
        <f>'4A'!J22/$D22</f>
        <v>9.7532045017106675E-3</v>
      </c>
      <c r="K22" s="25">
        <f>'4A'!K22/$D22</f>
        <v>0</v>
      </c>
      <c r="L22" s="25">
        <f>'4A'!L22/$D22</f>
        <v>1.348864183763912E-2</v>
      </c>
      <c r="M22" s="25">
        <f>'4A'!M22/$D22</f>
        <v>1.0251172668769811E-2</v>
      </c>
      <c r="N22" s="25">
        <f>'4A'!N22/$D22</f>
        <v>3.0064663475276431E-3</v>
      </c>
      <c r="O22" s="25">
        <f>'4A'!O22/$D22</f>
        <v>0</v>
      </c>
      <c r="P22" s="25">
        <f>'4A'!P22/$D22</f>
        <v>0</v>
      </c>
      <c r="Q22" s="25">
        <f>'4A'!Q22/$D22</f>
        <v>0</v>
      </c>
      <c r="R22" s="25">
        <v>0</v>
      </c>
      <c r="S22" s="25">
        <v>3.3545197740112993E-3</v>
      </c>
    </row>
    <row r="23" spans="1:19" ht="12.75" customHeight="1" x14ac:dyDescent="0.3">
      <c r="A23" s="41" t="s">
        <v>21</v>
      </c>
      <c r="B23" s="48">
        <f>'4A'!B23</f>
        <v>6438.0833333333303</v>
      </c>
      <c r="C23" s="39">
        <f>'4A'!C23</f>
        <v>2020.09796107804</v>
      </c>
      <c r="D23" s="56">
        <f>'4A'!D23</f>
        <v>336.337654439537</v>
      </c>
      <c r="E23" s="184"/>
      <c r="F23" s="186" t="str">
        <f t="shared" si="0"/>
        <v>Indiana</v>
      </c>
      <c r="G23" s="35">
        <f>'4A'!G23/$D23</f>
        <v>0.94251736866332758</v>
      </c>
      <c r="H23" s="25">
        <f>'4A'!H23/$D23</f>
        <v>0</v>
      </c>
      <c r="I23" s="25">
        <f>'4A'!I23/$D23</f>
        <v>0</v>
      </c>
      <c r="J23" s="25">
        <f>'4A'!J23/$D23</f>
        <v>2.2300923089865871E-3</v>
      </c>
      <c r="K23" s="25">
        <f>'4A'!K23/$D23</f>
        <v>0</v>
      </c>
      <c r="L23" s="25">
        <f>'4A'!L23/$D23</f>
        <v>8.1764975764334943E-3</v>
      </c>
      <c r="M23" s="25">
        <f>'4A'!M23/$D23</f>
        <v>0</v>
      </c>
      <c r="N23" s="25">
        <f>'4A'!N23/$D23</f>
        <v>2.725483331003341E-3</v>
      </c>
      <c r="O23" s="25">
        <f>'4A'!O23/$D23</f>
        <v>2.4776688614361114E-4</v>
      </c>
      <c r="P23" s="25">
        <f>'4A'!P23/$D23</f>
        <v>0</v>
      </c>
      <c r="Q23" s="25">
        <f>'4A'!Q23/$D23</f>
        <v>6.1198944295132951E-2</v>
      </c>
      <c r="R23" s="25">
        <v>0</v>
      </c>
      <c r="S23" s="25">
        <v>0</v>
      </c>
    </row>
    <row r="24" spans="1:19" ht="12.75" customHeight="1" x14ac:dyDescent="0.3">
      <c r="A24" s="41" t="s">
        <v>22</v>
      </c>
      <c r="B24" s="48">
        <f>'4A'!B24</f>
        <v>8267.5</v>
      </c>
      <c r="C24" s="39">
        <f>'4A'!C24</f>
        <v>2918.4166666666702</v>
      </c>
      <c r="D24" s="56">
        <f>'4A'!D24</f>
        <v>578.75</v>
      </c>
      <c r="E24" s="184"/>
      <c r="F24" s="186" t="str">
        <f t="shared" si="0"/>
        <v>Iowa</v>
      </c>
      <c r="G24" s="35">
        <f>'4A'!G24/$D24</f>
        <v>0.92267818574514038</v>
      </c>
      <c r="H24" s="25">
        <f>'4A'!H24/$D24</f>
        <v>2.8797696184305315E-3</v>
      </c>
      <c r="I24" s="25">
        <f>'4A'!I24/$D24</f>
        <v>7.7753779697624188E-3</v>
      </c>
      <c r="J24" s="25">
        <f>'4A'!J24/$D24</f>
        <v>7.1994240460763722E-4</v>
      </c>
      <c r="K24" s="25">
        <f>'4A'!K24/$D24</f>
        <v>0</v>
      </c>
      <c r="L24" s="25">
        <f>'4A'!L24/$D24</f>
        <v>2.6637868970482419E-2</v>
      </c>
      <c r="M24" s="25">
        <f>'4A'!M24/$D24</f>
        <v>3.1677465802735722E-3</v>
      </c>
      <c r="N24" s="25">
        <f>'4A'!N24/$D24</f>
        <v>5.3419726421886304E-2</v>
      </c>
      <c r="O24" s="25">
        <f>'4A'!O24/$D24</f>
        <v>1.8718502519798356E-3</v>
      </c>
      <c r="P24" s="25">
        <f>'4A'!P24/$D24</f>
        <v>2.3038156947444146E-3</v>
      </c>
      <c r="Q24" s="25">
        <f>'4A'!Q24/$D24</f>
        <v>5.0395968322534254E-3</v>
      </c>
      <c r="R24" s="25">
        <v>0</v>
      </c>
      <c r="S24" s="25">
        <v>0.12300843486410497</v>
      </c>
    </row>
    <row r="25" spans="1:19" ht="12.75" customHeight="1" x14ac:dyDescent="0.3">
      <c r="A25" s="41" t="s">
        <v>23</v>
      </c>
      <c r="B25" s="48">
        <f>'4A'!B25</f>
        <v>4072.8333333333298</v>
      </c>
      <c r="C25" s="39">
        <f>'4A'!C25</f>
        <v>1953.71943211247</v>
      </c>
      <c r="D25" s="56">
        <f>'4A'!D25</f>
        <v>598.97174692728197</v>
      </c>
      <c r="E25" s="184"/>
      <c r="F25" s="186" t="str">
        <f t="shared" si="0"/>
        <v>Kansas</v>
      </c>
      <c r="G25" s="35">
        <f>'4A'!G25/$D25</f>
        <v>0.88136490488327845</v>
      </c>
      <c r="H25" s="25">
        <f>'4A'!H25/$D25</f>
        <v>8.3782423488521052E-2</v>
      </c>
      <c r="I25" s="25">
        <f>'4A'!I25/$D25</f>
        <v>4.4820820625480155E-3</v>
      </c>
      <c r="J25" s="25">
        <f>'4A'!J25/$D25</f>
        <v>0</v>
      </c>
      <c r="K25" s="25">
        <f>'4A'!K25/$D25</f>
        <v>0</v>
      </c>
      <c r="L25" s="25">
        <f>'4A'!L25/$D25</f>
        <v>4.3042310588220032E-3</v>
      </c>
      <c r="M25" s="25">
        <f>'4A'!M25/$D25</f>
        <v>0</v>
      </c>
      <c r="N25" s="25">
        <f>'4A'!N25/$D25</f>
        <v>6.8141983864207792E-2</v>
      </c>
      <c r="O25" s="25">
        <f>'4A'!O25/$D25</f>
        <v>0</v>
      </c>
      <c r="P25" s="25">
        <f>'4A'!P25/$D25</f>
        <v>5.5125918866648393E-4</v>
      </c>
      <c r="Q25" s="25">
        <f>'4A'!Q25/$D25</f>
        <v>9.9734505562349834E-3</v>
      </c>
      <c r="R25" s="25">
        <v>0</v>
      </c>
      <c r="S25" s="25">
        <v>1.8597442851607904E-2</v>
      </c>
    </row>
    <row r="26" spans="1:19" ht="12.75" customHeight="1" x14ac:dyDescent="0.3">
      <c r="A26" s="41" t="s">
        <v>24</v>
      </c>
      <c r="B26" s="48">
        <f>'4A'!B26</f>
        <v>15641.916666666701</v>
      </c>
      <c r="C26" s="39">
        <f>'4A'!C26</f>
        <v>3139.4166666666702</v>
      </c>
      <c r="D26" s="56">
        <f>'4A'!D26</f>
        <v>1287.5</v>
      </c>
      <c r="E26" s="184"/>
      <c r="F26" s="186" t="str">
        <f t="shared" si="0"/>
        <v>Kentucky</v>
      </c>
      <c r="G26" s="35">
        <f>'4A'!G26/$D26</f>
        <v>0.6576699029126214</v>
      </c>
      <c r="H26" s="25">
        <f>'4A'!H26/$D26</f>
        <v>0.1266019417475728</v>
      </c>
      <c r="I26" s="25">
        <f>'4A'!I26/$D26</f>
        <v>0</v>
      </c>
      <c r="J26" s="25">
        <f>'4A'!J26/$D26</f>
        <v>4.8025889967637514E-2</v>
      </c>
      <c r="K26" s="25">
        <f>'4A'!K26/$D26</f>
        <v>0</v>
      </c>
      <c r="L26" s="25">
        <f>'4A'!L26/$D26</f>
        <v>9.1262135922330102E-3</v>
      </c>
      <c r="M26" s="25">
        <f>'4A'!M26/$D26</f>
        <v>0.15262135922330097</v>
      </c>
      <c r="N26" s="25">
        <f>'4A'!N26/$D26</f>
        <v>5.2362459546925595E-2</v>
      </c>
      <c r="O26" s="25">
        <f>'4A'!O26/$D26</f>
        <v>0.34498381877022682</v>
      </c>
      <c r="P26" s="25">
        <f>'4A'!P26/$D26</f>
        <v>2.9967637540453049E-2</v>
      </c>
      <c r="Q26" s="25">
        <f>'4A'!Q26/$D26</f>
        <v>5.0614886731391612E-2</v>
      </c>
      <c r="R26" s="49">
        <v>0</v>
      </c>
      <c r="S26" s="49">
        <v>5.6081995745503772E-3</v>
      </c>
    </row>
    <row r="27" spans="1:19" ht="12.75" customHeight="1" x14ac:dyDescent="0.3">
      <c r="A27" s="41" t="s">
        <v>25</v>
      </c>
      <c r="B27" s="48">
        <f>'4A'!B27</f>
        <v>3631.75</v>
      </c>
      <c r="C27" s="39">
        <f>'4A'!C27</f>
        <v>1283.3333333333301</v>
      </c>
      <c r="D27" s="56">
        <f>'4A'!D27</f>
        <v>49.8333333333333</v>
      </c>
      <c r="E27" s="184"/>
      <c r="F27" s="186" t="str">
        <f t="shared" si="0"/>
        <v>Louisiana</v>
      </c>
      <c r="G27" s="35">
        <f>'4A'!G27/$D27</f>
        <v>0.67558528428093756</v>
      </c>
      <c r="H27" s="25">
        <f>'4A'!H27/$D27</f>
        <v>8.3612040133779989E-3</v>
      </c>
      <c r="I27" s="25">
        <f>'4A'!I27/$D27</f>
        <v>8.3612040133779989E-3</v>
      </c>
      <c r="J27" s="25">
        <f>'4A'!J27/$D27</f>
        <v>0</v>
      </c>
      <c r="K27" s="25">
        <f>'4A'!K27/$D27</f>
        <v>0</v>
      </c>
      <c r="L27" s="25">
        <f>'4A'!L27/$D27</f>
        <v>0.13210702341137145</v>
      </c>
      <c r="M27" s="25">
        <f>'4A'!M27/$D27</f>
        <v>1.0033444816053519E-2</v>
      </c>
      <c r="N27" s="25">
        <f>'4A'!N27/$D27</f>
        <v>0.28260869565217345</v>
      </c>
      <c r="O27" s="25">
        <f>'4A'!O27/$D27</f>
        <v>1.6722408026755196E-3</v>
      </c>
      <c r="P27" s="25">
        <f>'4A'!P27/$D27</f>
        <v>0</v>
      </c>
      <c r="Q27" s="25">
        <f>'4A'!Q27/$D27</f>
        <v>1.6722408026755797E-2</v>
      </c>
      <c r="R27" s="25">
        <v>0</v>
      </c>
      <c r="S27" s="25">
        <v>0</v>
      </c>
    </row>
    <row r="28" spans="1:19" ht="18" customHeight="1" x14ac:dyDescent="0.3">
      <c r="A28" s="41" t="s">
        <v>26</v>
      </c>
      <c r="B28" s="48">
        <f>'4A'!B28</f>
        <v>13788.666666666701</v>
      </c>
      <c r="C28" s="39">
        <f>'4A'!C28</f>
        <v>12183.25</v>
      </c>
      <c r="D28" s="56">
        <f>'4A'!D28</f>
        <v>10190</v>
      </c>
      <c r="E28" s="184"/>
      <c r="F28" s="186" t="str">
        <f t="shared" si="0"/>
        <v>Maine</v>
      </c>
      <c r="G28" s="35">
        <f>'4A'!G28/$D28</f>
        <v>0.98405299313052008</v>
      </c>
      <c r="H28" s="25">
        <f>'4A'!H28/$D28</f>
        <v>0</v>
      </c>
      <c r="I28" s="25">
        <f>'4A'!I28/$D28</f>
        <v>0</v>
      </c>
      <c r="J28" s="25">
        <f>'4A'!J28/$D28</f>
        <v>5.6509649983644064E-3</v>
      </c>
      <c r="K28" s="25">
        <f>'4A'!K28/$D28</f>
        <v>2.4533856722276743E-5</v>
      </c>
      <c r="L28" s="25">
        <f>'4A'!L28/$D28</f>
        <v>3.2319267255479192E-2</v>
      </c>
      <c r="M28" s="25">
        <f>'4A'!M28/$D28</f>
        <v>2.7805037618580273E-4</v>
      </c>
      <c r="N28" s="25">
        <f>'4A'!N28/$D28</f>
        <v>1.3068367680732777E-2</v>
      </c>
      <c r="O28" s="25">
        <f>'4A'!O28/$D28</f>
        <v>2.0444880601897253E-3</v>
      </c>
      <c r="P28" s="25">
        <f>'4A'!P28/$D28</f>
        <v>1.733725875040893E-3</v>
      </c>
      <c r="Q28" s="25">
        <f>'4A'!Q28/$D28</f>
        <v>2.6169447170428558E-4</v>
      </c>
      <c r="R28" s="25">
        <v>0</v>
      </c>
      <c r="S28" s="25">
        <v>5.8455114822546974E-3</v>
      </c>
    </row>
    <row r="29" spans="1:19" ht="12.75" customHeight="1" x14ac:dyDescent="0.3">
      <c r="A29" s="41" t="s">
        <v>27</v>
      </c>
      <c r="B29" s="48">
        <f>'4A'!B29</f>
        <v>20448.083333333299</v>
      </c>
      <c r="C29" s="39">
        <f>'4A'!C29</f>
        <v>10817.191996596101</v>
      </c>
      <c r="D29" s="56">
        <f>'4A'!D29</f>
        <v>1226.14975273697</v>
      </c>
      <c r="E29" s="184"/>
      <c r="F29" s="186" t="str">
        <f t="shared" si="0"/>
        <v>Maryland</v>
      </c>
      <c r="G29" s="35">
        <f>'4A'!G29/$D29</f>
        <v>0.54472829920695653</v>
      </c>
      <c r="H29" s="25">
        <f>'4A'!H29/$D29</f>
        <v>0</v>
      </c>
      <c r="I29" s="25">
        <f>'4A'!I29/$D29</f>
        <v>0</v>
      </c>
      <c r="J29" s="25">
        <f>'4A'!J29/$D29</f>
        <v>0.27209080792968288</v>
      </c>
      <c r="K29" s="25">
        <f>'4A'!K29/$D29</f>
        <v>0</v>
      </c>
      <c r="L29" s="25">
        <f>'4A'!L29/$D29</f>
        <v>0.1744302282113043</v>
      </c>
      <c r="M29" s="25">
        <f>'4A'!M29/$D29</f>
        <v>2.1182650699041957E-2</v>
      </c>
      <c r="N29" s="25">
        <f>'4A'!N29/$D29</f>
        <v>0.11646702811691577</v>
      </c>
      <c r="O29" s="25">
        <f>'4A'!O29/$D29</f>
        <v>0.19089501127746761</v>
      </c>
      <c r="P29" s="25">
        <f>'4A'!P29/$D29</f>
        <v>0</v>
      </c>
      <c r="Q29" s="25">
        <f>'4A'!Q29/$D29</f>
        <v>3.7957185503000451E-2</v>
      </c>
      <c r="R29" s="25">
        <v>0</v>
      </c>
      <c r="S29" s="25">
        <v>0</v>
      </c>
    </row>
    <row r="30" spans="1:19" ht="12.75" customHeight="1" x14ac:dyDescent="0.3">
      <c r="A30" s="41" t="s">
        <v>28</v>
      </c>
      <c r="B30" s="48">
        <f>'4A'!B30</f>
        <v>47784.833333333299</v>
      </c>
      <c r="C30" s="39">
        <f>'4A'!C30</f>
        <v>34372.918756855099</v>
      </c>
      <c r="D30" s="56">
        <f>'4A'!D30</f>
        <v>19684.763686590999</v>
      </c>
      <c r="E30" s="184"/>
      <c r="F30" s="186" t="str">
        <f t="shared" si="0"/>
        <v>Massachusetts</v>
      </c>
      <c r="G30" s="35">
        <f>'4A'!G30/$D30</f>
        <v>0.97952075015695994</v>
      </c>
      <c r="H30" s="25">
        <f>'4A'!H30/$D30</f>
        <v>0</v>
      </c>
      <c r="I30" s="25">
        <f>'4A'!I30/$D30</f>
        <v>0</v>
      </c>
      <c r="J30" s="25">
        <f>'4A'!J30/$D30</f>
        <v>0</v>
      </c>
      <c r="K30" s="25">
        <f>'4A'!K30/$D30</f>
        <v>0</v>
      </c>
      <c r="L30" s="25">
        <f>'4A'!L30/$D30</f>
        <v>6.6463521162491747E-3</v>
      </c>
      <c r="M30" s="25">
        <f>'4A'!M30/$D30</f>
        <v>7.4030766217468927E-4</v>
      </c>
      <c r="N30" s="25">
        <f>'4A'!N30/$D30</f>
        <v>1.4522487724424197E-2</v>
      </c>
      <c r="O30" s="25">
        <f>'4A'!O30/$D30</f>
        <v>9.9224781428263484E-5</v>
      </c>
      <c r="P30" s="25">
        <f>'4A'!P30/$D30</f>
        <v>0</v>
      </c>
      <c r="Q30" s="25">
        <f>'4A'!Q30/$D30</f>
        <v>2.6570231107030016E-3</v>
      </c>
      <c r="R30" s="25">
        <v>0</v>
      </c>
      <c r="S30" s="25">
        <v>0</v>
      </c>
    </row>
    <row r="31" spans="1:19" ht="12.75" customHeight="1" x14ac:dyDescent="0.3">
      <c r="A31" s="41" t="s">
        <v>29</v>
      </c>
      <c r="B31" s="48">
        <f>'4A'!B31</f>
        <v>13584.75</v>
      </c>
      <c r="C31" s="39">
        <f>'4A'!C31</f>
        <v>4782.1109304298598</v>
      </c>
      <c r="D31" s="56">
        <f>'4A'!D31</f>
        <v>1069.54735419809</v>
      </c>
      <c r="E31" s="184"/>
      <c r="F31" s="186" t="str">
        <f t="shared" si="0"/>
        <v>Michigan</v>
      </c>
      <c r="G31" s="35">
        <f>'4A'!G31/$D31</f>
        <v>0.72784306322994419</v>
      </c>
      <c r="H31" s="25">
        <f>'4A'!H31/$D31</f>
        <v>3.623027989167756E-3</v>
      </c>
      <c r="I31" s="25">
        <f>'4A'!I31/$D31</f>
        <v>1.9925155583107004E-2</v>
      </c>
      <c r="J31" s="25">
        <f>'4A'!J31/$D31</f>
        <v>1.521357100414176E-2</v>
      </c>
      <c r="K31" s="25">
        <f>'4A'!K31/$D31</f>
        <v>0</v>
      </c>
      <c r="L31" s="25">
        <f>'4A'!L31/$D31</f>
        <v>0.23118387121178161</v>
      </c>
      <c r="M31" s="25">
        <f>'4A'!M31/$D31</f>
        <v>5.2717373820319054E-2</v>
      </c>
      <c r="N31" s="25">
        <f>'4A'!N31/$D31</f>
        <v>0.14969041293699356</v>
      </c>
      <c r="O31" s="25">
        <f>'4A'!O31/$D31</f>
        <v>3.6260247037989968E-3</v>
      </c>
      <c r="P31" s="25">
        <f>'4A'!P31/$D31</f>
        <v>0</v>
      </c>
      <c r="Q31" s="25">
        <f>'4A'!Q31/$D31</f>
        <v>7.2359420664550788E-3</v>
      </c>
      <c r="R31" s="25">
        <v>0</v>
      </c>
      <c r="S31" s="25">
        <v>0.11121286121286121</v>
      </c>
    </row>
    <row r="32" spans="1:19" ht="12.75" customHeight="1" x14ac:dyDescent="0.3">
      <c r="A32" s="41" t="s">
        <v>30</v>
      </c>
      <c r="B32" s="48">
        <f>'4A'!B32</f>
        <v>15055.916666666701</v>
      </c>
      <c r="C32" s="39">
        <f>'4A'!C32</f>
        <v>6257.1666666666697</v>
      </c>
      <c r="D32" s="56">
        <f>'4A'!D32</f>
        <v>1391.25</v>
      </c>
      <c r="E32" s="184"/>
      <c r="F32" s="186" t="str">
        <f t="shared" si="0"/>
        <v>Minnesota</v>
      </c>
      <c r="G32" s="35">
        <f>'4A'!G32/$D32</f>
        <v>0.84755914944594424</v>
      </c>
      <c r="H32" s="25">
        <f>'4A'!H32/$D32</f>
        <v>1.5573525007487295E-3</v>
      </c>
      <c r="I32" s="25">
        <f>'4A'!I32/$D32</f>
        <v>1.0781671159029651E-3</v>
      </c>
      <c r="J32" s="25">
        <f>'4A'!J32/$D32</f>
        <v>8.6852351003294161E-3</v>
      </c>
      <c r="K32" s="25">
        <f>'4A'!K32/$D32</f>
        <v>0</v>
      </c>
      <c r="L32" s="25">
        <f>'4A'!L32/$D32</f>
        <v>7.559149445941922E-2</v>
      </c>
      <c r="M32" s="25">
        <f>'4A'!M32/$D32</f>
        <v>1.2578616352201257E-3</v>
      </c>
      <c r="N32" s="25">
        <f>'4A'!N32/$D32</f>
        <v>8.5115303983228752E-2</v>
      </c>
      <c r="O32" s="25">
        <f>'4A'!O32/$D32</f>
        <v>1.0721772985923953E-2</v>
      </c>
      <c r="P32" s="25">
        <f>'4A'!P32/$D32</f>
        <v>0</v>
      </c>
      <c r="Q32" s="25">
        <f>'4A'!Q32/$D32</f>
        <v>6.2413896376160502E-2</v>
      </c>
      <c r="R32" s="25">
        <v>4.3677658877484165E-4</v>
      </c>
      <c r="S32" s="25">
        <v>0.19480235859357939</v>
      </c>
    </row>
    <row r="33" spans="1:19" ht="12.75" customHeight="1" x14ac:dyDescent="0.3">
      <c r="A33" s="41" t="s">
        <v>31</v>
      </c>
      <c r="B33" s="48">
        <f>'4A'!B33</f>
        <v>2665.25</v>
      </c>
      <c r="C33" s="39">
        <f>'4A'!C33</f>
        <v>529.507029490685</v>
      </c>
      <c r="D33" s="56">
        <f>'4A'!D33</f>
        <v>222.092533718645</v>
      </c>
      <c r="E33" s="184"/>
      <c r="F33" s="186" t="str">
        <f t="shared" si="0"/>
        <v>Mississippi</v>
      </c>
      <c r="G33" s="35">
        <f>'4A'!G33/$D33</f>
        <v>0.57499284996502009</v>
      </c>
      <c r="H33" s="25">
        <f>'4A'!H33/$D33</f>
        <v>0</v>
      </c>
      <c r="I33" s="25">
        <f>'4A'!I33/$D33</f>
        <v>0</v>
      </c>
      <c r="J33" s="25">
        <f>'4A'!J33/$D33</f>
        <v>0.12958322696033486</v>
      </c>
      <c r="K33" s="25">
        <f>'4A'!K33/$D33</f>
        <v>0</v>
      </c>
      <c r="L33" s="25">
        <f>'4A'!L33/$D33</f>
        <v>1.6394132665806863E-2</v>
      </c>
      <c r="M33" s="25">
        <f>'4A'!M33/$D33</f>
        <v>0.25231121485249308</v>
      </c>
      <c r="N33" s="25">
        <f>'4A'!N33/$D33</f>
        <v>0.14521699008682357</v>
      </c>
      <c r="O33" s="25">
        <f>'4A'!O33/$D33</f>
        <v>0</v>
      </c>
      <c r="P33" s="25">
        <f>'4A'!P33/$D33</f>
        <v>0</v>
      </c>
      <c r="Q33" s="25">
        <f>'4A'!Q33/$D33</f>
        <v>1.574620509638466E-2</v>
      </c>
      <c r="R33" s="25">
        <v>0</v>
      </c>
      <c r="S33" s="25">
        <v>0</v>
      </c>
    </row>
    <row r="34" spans="1:19" ht="12.75" customHeight="1" x14ac:dyDescent="0.3">
      <c r="A34" s="41" t="s">
        <v>32</v>
      </c>
      <c r="B34" s="48">
        <f>'4A'!B34</f>
        <v>9702.5833333333394</v>
      </c>
      <c r="C34" s="39">
        <f>'4A'!C34</f>
        <v>5564.2052842663597</v>
      </c>
      <c r="D34" s="56">
        <f>'4A'!D34</f>
        <v>920.66467812156395</v>
      </c>
      <c r="E34" s="184"/>
      <c r="F34" s="186" t="str">
        <f t="shared" si="0"/>
        <v>Missouri</v>
      </c>
      <c r="G34" s="35">
        <f>'4A'!G34/$D34</f>
        <v>0.92114176604378351</v>
      </c>
      <c r="H34" s="25">
        <f>'4A'!H34/$D34</f>
        <v>2.4445955939629144E-3</v>
      </c>
      <c r="I34" s="25">
        <f>'4A'!I34/$D34</f>
        <v>8.2386670051020627E-3</v>
      </c>
      <c r="J34" s="25">
        <f>'4A'!J34/$D34</f>
        <v>9.7773361218135152E-3</v>
      </c>
      <c r="K34" s="25">
        <f>'4A'!K34/$D34</f>
        <v>0</v>
      </c>
      <c r="L34" s="25">
        <f>'4A'!L34/$D34</f>
        <v>5.6767225979050491E-2</v>
      </c>
      <c r="M34" s="25">
        <f>'4A'!M34/$D34</f>
        <v>1.8110061737831513E-3</v>
      </c>
      <c r="N34" s="25">
        <f>'4A'!N34/$D34</f>
        <v>4.1104081185678036E-2</v>
      </c>
      <c r="O34" s="25">
        <f>'4A'!O34/$D34</f>
        <v>4.0739049899351414E-3</v>
      </c>
      <c r="P34" s="25">
        <f>'4A'!P34/$D34</f>
        <v>9.0514315704340201E-5</v>
      </c>
      <c r="Q34" s="25">
        <f>'4A'!Q34/$D34</f>
        <v>1.0138018771548823E-2</v>
      </c>
      <c r="R34" s="49">
        <v>0</v>
      </c>
      <c r="S34" s="49">
        <v>6.5251989389920426E-2</v>
      </c>
    </row>
    <row r="35" spans="1:19" ht="12.75" customHeight="1" x14ac:dyDescent="0.3">
      <c r="A35" s="41" t="s">
        <v>33</v>
      </c>
      <c r="B35" s="48">
        <f>'4A'!B35</f>
        <v>2993.1666666666702</v>
      </c>
      <c r="C35" s="39">
        <f>'4A'!C35</f>
        <v>1064.3333333333301</v>
      </c>
      <c r="D35" s="56">
        <f>'4A'!D35</f>
        <v>383.41666666666703</v>
      </c>
      <c r="E35" s="184"/>
      <c r="F35" s="186" t="str">
        <f t="shared" si="0"/>
        <v>Montana</v>
      </c>
      <c r="G35" s="35">
        <f>'4A'!G35/$D35</f>
        <v>0.67594001304064366</v>
      </c>
      <c r="H35" s="25">
        <f>'4A'!H35/$D35</f>
        <v>1.2171267115844379E-2</v>
      </c>
      <c r="I35" s="25">
        <f>'4A'!I35/$D35</f>
        <v>1.3257987394044752E-2</v>
      </c>
      <c r="J35" s="25">
        <f>'4A'!J35/$D35</f>
        <v>0.28537274505542332</v>
      </c>
      <c r="K35" s="25">
        <f>'4A'!K35/$D35</f>
        <v>0</v>
      </c>
      <c r="L35" s="25">
        <f>'4A'!L35/$D35</f>
        <v>8.5416213866550669E-2</v>
      </c>
      <c r="M35" s="25">
        <f>'4A'!M35/$D35</f>
        <v>4.564225168441639E-3</v>
      </c>
      <c r="N35" s="25">
        <f>'4A'!N35/$D35</f>
        <v>0.11627906976744166</v>
      </c>
      <c r="O35" s="25">
        <f>'4A'!O35/$D35</f>
        <v>0</v>
      </c>
      <c r="P35" s="25">
        <f>'4A'!P35/$D35</f>
        <v>5.216257335361873E-3</v>
      </c>
      <c r="Q35" s="25">
        <f>'4A'!Q35/$D35</f>
        <v>6.3029776135622717E-3</v>
      </c>
      <c r="R35" s="27">
        <v>0</v>
      </c>
      <c r="S35" s="27">
        <v>5.9863945578231291E-2</v>
      </c>
    </row>
    <row r="36" spans="1:19" ht="12.75" customHeight="1" x14ac:dyDescent="0.3">
      <c r="A36" s="41" t="s">
        <v>34</v>
      </c>
      <c r="B36" s="48">
        <f>'4A'!B36</f>
        <v>4587.9166666666697</v>
      </c>
      <c r="C36" s="39">
        <f>'4A'!C36</f>
        <v>1528.5631125992099</v>
      </c>
      <c r="D36" s="56">
        <f>'4A'!D36</f>
        <v>146.01117387551801</v>
      </c>
      <c r="E36" s="184"/>
      <c r="F36" s="186" t="str">
        <f t="shared" si="0"/>
        <v>Nebraska</v>
      </c>
      <c r="G36" s="35">
        <f>'4A'!G36/$D36</f>
        <v>0.96347243645991065</v>
      </c>
      <c r="H36" s="25">
        <f>'4A'!H36/$D36</f>
        <v>0</v>
      </c>
      <c r="I36" s="25">
        <f>'4A'!I36/$D36</f>
        <v>0</v>
      </c>
      <c r="J36" s="25">
        <f>'4A'!J36/$D36</f>
        <v>1.8834326947251276E-2</v>
      </c>
      <c r="K36" s="25">
        <f>'4A'!K36/$D36</f>
        <v>6.8490542817962264E-3</v>
      </c>
      <c r="L36" s="25">
        <f>'4A'!L36/$D36</f>
        <v>1.0273449735436476E-2</v>
      </c>
      <c r="M36" s="25">
        <f>'4A'!M36/$D36</f>
        <v>0</v>
      </c>
      <c r="N36" s="25">
        <f>'4A'!N36/$D36</f>
        <v>2.7395882860327556E-2</v>
      </c>
      <c r="O36" s="25">
        <f>'4A'!O36/$D36</f>
        <v>5.7073257560668559E-4</v>
      </c>
      <c r="P36" s="25">
        <f>'4A'!P36/$D36</f>
        <v>1.7123496790500204E-3</v>
      </c>
      <c r="Q36" s="25">
        <f>'4A'!Q36/$D36</f>
        <v>3.4243954536402506E-3</v>
      </c>
      <c r="R36" s="25">
        <v>0</v>
      </c>
      <c r="S36" s="25">
        <v>5.6008146639511197E-3</v>
      </c>
    </row>
    <row r="37" spans="1:19" ht="12.75" customHeight="1" x14ac:dyDescent="0.3">
      <c r="A37" s="41" t="s">
        <v>35</v>
      </c>
      <c r="B37" s="48">
        <f>'4A'!B37</f>
        <v>7823.9166666666697</v>
      </c>
      <c r="C37" s="39">
        <f>'4A'!C37</f>
        <v>3946.1899132516801</v>
      </c>
      <c r="D37" s="56">
        <f>'4A'!D37</f>
        <v>1044.7783907907501</v>
      </c>
      <c r="E37" s="184"/>
      <c r="F37" s="186" t="str">
        <f t="shared" si="0"/>
        <v>Nevada</v>
      </c>
      <c r="G37" s="35">
        <f>'4A'!G37/$D37</f>
        <v>0.98243517774428635</v>
      </c>
      <c r="H37" s="25">
        <f>'4A'!H37/$D37</f>
        <v>0</v>
      </c>
      <c r="I37" s="25">
        <f>'4A'!I37/$D37</f>
        <v>0</v>
      </c>
      <c r="J37" s="25">
        <f>'4A'!J37/$D37</f>
        <v>6.7015193133955833E-3</v>
      </c>
      <c r="K37" s="25">
        <f>'4A'!K37/$D37</f>
        <v>0</v>
      </c>
      <c r="L37" s="25">
        <f>'4A'!L37/$D37</f>
        <v>1.1513513122937954E-2</v>
      </c>
      <c r="M37" s="25">
        <f>'4A'!M37/$D37</f>
        <v>6.6995457869705394E-3</v>
      </c>
      <c r="N37" s="25">
        <f>'4A'!N37/$D37</f>
        <v>1.9021457305543697E-2</v>
      </c>
      <c r="O37" s="25">
        <f>'4A'!O37/$D37</f>
        <v>0</v>
      </c>
      <c r="P37" s="25">
        <f>'4A'!P37/$D37</f>
        <v>3.3459541482969285E-3</v>
      </c>
      <c r="Q37" s="25">
        <f>'4A'!Q37/$D37</f>
        <v>0</v>
      </c>
      <c r="R37" s="25">
        <v>0</v>
      </c>
      <c r="S37" s="25">
        <v>0</v>
      </c>
    </row>
    <row r="38" spans="1:19" ht="18" customHeight="1" x14ac:dyDescent="0.3">
      <c r="A38" s="41" t="s">
        <v>36</v>
      </c>
      <c r="B38" s="48">
        <f>'4A'!B38</f>
        <v>5047.9166666666697</v>
      </c>
      <c r="C38" s="39">
        <f>'4A'!C38</f>
        <v>2750.1666666666702</v>
      </c>
      <c r="D38" s="56">
        <f>'4A'!D38</f>
        <v>1526.6666666666699</v>
      </c>
      <c r="E38" s="184"/>
      <c r="F38" s="186" t="str">
        <f t="shared" si="0"/>
        <v>New Hampshire</v>
      </c>
      <c r="G38" s="35">
        <f>'4A'!G38/$D38</f>
        <v>0.96222707423580578</v>
      </c>
      <c r="H38" s="25">
        <f>'4A'!H38/$D38</f>
        <v>0</v>
      </c>
      <c r="I38" s="25">
        <f>'4A'!I38/$D38</f>
        <v>0</v>
      </c>
      <c r="J38" s="25">
        <f>'4A'!J38/$D38</f>
        <v>2.1288209606986856E-3</v>
      </c>
      <c r="K38" s="25">
        <f>'4A'!K38/$D38</f>
        <v>2.4017467248908268E-3</v>
      </c>
      <c r="L38" s="25">
        <f>'4A'!L38/$D38</f>
        <v>3.9792576419213889E-2</v>
      </c>
      <c r="M38" s="25">
        <f>'4A'!M38/$D38</f>
        <v>2.041484716157203E-2</v>
      </c>
      <c r="N38" s="25">
        <f>'4A'!N38/$D38</f>
        <v>2.0633187772925721E-2</v>
      </c>
      <c r="O38" s="25">
        <f>'4A'!O38/$D38</f>
        <v>6.3864628820960567E-3</v>
      </c>
      <c r="P38" s="25">
        <f>'4A'!P38/$D38</f>
        <v>0</v>
      </c>
      <c r="Q38" s="25">
        <f>'4A'!Q38/$D38</f>
        <v>4.2576419213973711E-3</v>
      </c>
      <c r="R38" s="25">
        <v>0</v>
      </c>
      <c r="S38" s="25">
        <v>0</v>
      </c>
    </row>
    <row r="39" spans="1:19" ht="12.75" customHeight="1" x14ac:dyDescent="0.3">
      <c r="A39" s="41" t="s">
        <v>37</v>
      </c>
      <c r="B39" s="48">
        <f>'4A'!B39</f>
        <v>9318.6666666666697</v>
      </c>
      <c r="C39" s="39">
        <f>'4A'!C39</f>
        <v>4840.5</v>
      </c>
      <c r="D39" s="56">
        <f>'4A'!D39</f>
        <v>750.16666666666697</v>
      </c>
      <c r="E39" s="184"/>
      <c r="F39" s="186" t="str">
        <f t="shared" si="0"/>
        <v>New Jersey</v>
      </c>
      <c r="G39" s="35">
        <f>'4A'!G39/$D39</f>
        <v>0.5579871139746716</v>
      </c>
      <c r="H39" s="25">
        <f>'4A'!H39/$D39</f>
        <v>0</v>
      </c>
      <c r="I39" s="25">
        <f>'4A'!I39/$D39</f>
        <v>0</v>
      </c>
      <c r="J39" s="25">
        <f>'4A'!J39/$D39</f>
        <v>0.19362363919129075</v>
      </c>
      <c r="K39" s="25">
        <f>'4A'!K39/$D39</f>
        <v>0</v>
      </c>
      <c r="L39" s="25">
        <f>'4A'!L39/$D39</f>
        <v>3.6325261053099293E-2</v>
      </c>
      <c r="M39" s="25">
        <f>'4A'!M39/$D39</f>
        <v>1.8884692290602127E-3</v>
      </c>
      <c r="N39" s="25">
        <f>'4A'!N39/$D39</f>
        <v>0.29115752055098898</v>
      </c>
      <c r="O39" s="25">
        <f>'4A'!O39/$D39</f>
        <v>0.10331037547211727</v>
      </c>
      <c r="P39" s="25">
        <f>'4A'!P39/$D39</f>
        <v>2.1995112197289484E-2</v>
      </c>
      <c r="Q39" s="25">
        <f>'4A'!Q39/$D39</f>
        <v>5.7764941124194558E-3</v>
      </c>
      <c r="R39" s="25">
        <v>0</v>
      </c>
      <c r="S39" s="25">
        <v>5.3151100987091872E-3</v>
      </c>
    </row>
    <row r="40" spans="1:19" ht="12.75" customHeight="1" x14ac:dyDescent="0.3">
      <c r="A40" s="41" t="s">
        <v>38</v>
      </c>
      <c r="B40" s="48">
        <f>'4A'!B40</f>
        <v>10589.333333333299</v>
      </c>
      <c r="C40" s="39">
        <f>'4A'!C40</f>
        <v>5178.7980018265198</v>
      </c>
      <c r="D40" s="56">
        <f>'4A'!D40</f>
        <v>1240.8156562606</v>
      </c>
      <c r="E40" s="184"/>
      <c r="F40" s="186" t="str">
        <f t="shared" si="0"/>
        <v>New Mexico</v>
      </c>
      <c r="G40" s="35">
        <f>'4A'!G40/$D40</f>
        <v>0.6185798471708509</v>
      </c>
      <c r="H40" s="25">
        <f>'4A'!H40/$D40</f>
        <v>8.9068233559020965E-2</v>
      </c>
      <c r="I40" s="25">
        <f>'4A'!I40/$D40</f>
        <v>0</v>
      </c>
      <c r="J40" s="25">
        <f>'4A'!J40/$D40</f>
        <v>7.6827904666297062E-2</v>
      </c>
      <c r="K40" s="25">
        <f>'4A'!K40/$D40</f>
        <v>0</v>
      </c>
      <c r="L40" s="25">
        <f>'4A'!L40/$D40</f>
        <v>0.16028942701800869</v>
      </c>
      <c r="M40" s="25">
        <f>'4A'!M40/$D40</f>
        <v>2.4308122123966984E-2</v>
      </c>
      <c r="N40" s="25">
        <f>'4A'!N40/$D40</f>
        <v>0.11295097964446943</v>
      </c>
      <c r="O40" s="25">
        <f>'4A'!O40/$D40</f>
        <v>1.8956716129390198E-2</v>
      </c>
      <c r="P40" s="25">
        <f>'4A'!P40/$D40</f>
        <v>0</v>
      </c>
      <c r="Q40" s="25">
        <f>'4A'!Q40/$D40</f>
        <v>1.0603808839882132E-2</v>
      </c>
      <c r="R40" s="25">
        <v>2.0876826722338206E-4</v>
      </c>
      <c r="S40" s="25">
        <v>3.2985386221294363E-2</v>
      </c>
    </row>
    <row r="41" spans="1:19" ht="12.75" customHeight="1" x14ac:dyDescent="0.3">
      <c r="A41" s="41" t="s">
        <v>39</v>
      </c>
      <c r="B41" s="48">
        <f>'4A'!B41</f>
        <v>114923.16666666701</v>
      </c>
      <c r="C41" s="39">
        <f>'4A'!C41</f>
        <v>73788.439903263396</v>
      </c>
      <c r="D41" s="56">
        <f>'4A'!D41</f>
        <v>12909.295409295801</v>
      </c>
      <c r="E41" s="184"/>
      <c r="F41" s="186" t="str">
        <f t="shared" si="0"/>
        <v>New York</v>
      </c>
      <c r="G41" s="35">
        <f>'4A'!G41/$D41</f>
        <v>0.91391387166630633</v>
      </c>
      <c r="H41" s="25">
        <f>'4A'!H41/$D41</f>
        <v>3.9358357106887225E-2</v>
      </c>
      <c r="I41" s="25">
        <f>'4A'!I41/$D41</f>
        <v>0</v>
      </c>
      <c r="J41" s="25">
        <f>'4A'!J41/$D41</f>
        <v>2.8579079282873919E-2</v>
      </c>
      <c r="K41" s="25">
        <f>'4A'!K41/$D41</f>
        <v>0</v>
      </c>
      <c r="L41" s="25">
        <f>'4A'!L41/$D41</f>
        <v>3.7707160645380831E-3</v>
      </c>
      <c r="M41" s="25">
        <f>'4A'!M41/$D41</f>
        <v>0</v>
      </c>
      <c r="N41" s="25">
        <f>'4A'!N41/$D41</f>
        <v>5.8239725896944546E-2</v>
      </c>
      <c r="O41" s="25">
        <f>'4A'!O41/$D41</f>
        <v>1.0145848059868413E-2</v>
      </c>
      <c r="P41" s="25">
        <f>'4A'!P41/$D41</f>
        <v>4.4654199171158208E-3</v>
      </c>
      <c r="Q41" s="25">
        <f>'4A'!Q41/$D41</f>
        <v>0</v>
      </c>
      <c r="R41" s="25">
        <v>0</v>
      </c>
      <c r="S41" s="25">
        <v>0</v>
      </c>
    </row>
    <row r="42" spans="1:19" ht="12.75" customHeight="1" x14ac:dyDescent="0.3">
      <c r="A42" s="41" t="s">
        <v>40</v>
      </c>
      <c r="B42" s="48">
        <f>'4A'!B42</f>
        <v>13929.583333333299</v>
      </c>
      <c r="C42" s="39">
        <f>'4A'!C42</f>
        <v>3496.7343615556501</v>
      </c>
      <c r="D42" s="56">
        <f>'4A'!D42</f>
        <v>339.496043438117</v>
      </c>
      <c r="E42" s="184"/>
      <c r="F42" s="186" t="str">
        <f t="shared" si="0"/>
        <v>North Carolina</v>
      </c>
      <c r="G42" s="35">
        <f>'4A'!G42/$D42</f>
        <v>0.37458678158651221</v>
      </c>
      <c r="H42" s="25">
        <f>'4A'!H42/$D42</f>
        <v>1.5269172143847596E-2</v>
      </c>
      <c r="I42" s="25">
        <f>'4A'!I42/$D42</f>
        <v>1.5514634012826697E-2</v>
      </c>
      <c r="J42" s="25">
        <f>'4A'!J42/$D42</f>
        <v>8.0834415230924411E-2</v>
      </c>
      <c r="K42" s="25">
        <f>'4A'!K42/$D42</f>
        <v>0</v>
      </c>
      <c r="L42" s="25">
        <f>'4A'!L42/$D42</f>
        <v>0.49252010624330189</v>
      </c>
      <c r="M42" s="25">
        <f>'4A'!M42/$D42</f>
        <v>1.5751880626556001E-2</v>
      </c>
      <c r="N42" s="25">
        <f>'4A'!N42/$D42</f>
        <v>0.15810511588175699</v>
      </c>
      <c r="O42" s="25">
        <f>'4A'!O42/$D42</f>
        <v>0</v>
      </c>
      <c r="P42" s="25">
        <f>'4A'!P42/$D42</f>
        <v>0</v>
      </c>
      <c r="Q42" s="25">
        <f>'4A'!Q42/$D42</f>
        <v>3.1142974626724692E-3</v>
      </c>
      <c r="R42" s="25">
        <v>0</v>
      </c>
      <c r="S42" s="25">
        <v>0.28603006189213087</v>
      </c>
    </row>
    <row r="43" spans="1:19" ht="12.75" customHeight="1" x14ac:dyDescent="0.3">
      <c r="A43" s="41" t="s">
        <v>41</v>
      </c>
      <c r="B43" s="48">
        <f>'4A'!B43</f>
        <v>972.08333333333405</v>
      </c>
      <c r="C43" s="39">
        <f>'4A'!C43</f>
        <v>321.086976970401</v>
      </c>
      <c r="D43" s="56">
        <f>'4A'!D43</f>
        <v>99.713260726980295</v>
      </c>
      <c r="E43" s="184"/>
      <c r="F43" s="186" t="str">
        <f t="shared" si="0"/>
        <v>North Dakota</v>
      </c>
      <c r="G43" s="35">
        <f>'4A'!G43/$D43</f>
        <v>0.74165125435194124</v>
      </c>
      <c r="H43" s="25">
        <f>'4A'!H43/$D43</f>
        <v>8.3658422793969178E-4</v>
      </c>
      <c r="I43" s="25">
        <f>'4A'!I43/$D43</f>
        <v>1.5051797804557987E-2</v>
      </c>
      <c r="J43" s="25">
        <f>'4A'!J43/$D43</f>
        <v>0.17724391103429543</v>
      </c>
      <c r="K43" s="25">
        <f>'4A'!K43/$D43</f>
        <v>0</v>
      </c>
      <c r="L43" s="25">
        <f>'4A'!L43/$D43</f>
        <v>3.7632091463848653E-2</v>
      </c>
      <c r="M43" s="25">
        <f>'4A'!M43/$D43</f>
        <v>0</v>
      </c>
      <c r="N43" s="25">
        <f>'4A'!N43/$D43</f>
        <v>0.16220951792670682</v>
      </c>
      <c r="O43" s="25">
        <f>'4A'!O43/$D43</f>
        <v>0</v>
      </c>
      <c r="P43" s="25">
        <f>'4A'!P43/$D43</f>
        <v>2.0072188479080159E-2</v>
      </c>
      <c r="Q43" s="25">
        <f>'4A'!Q43/$D43</f>
        <v>1.003394252740971E-2</v>
      </c>
      <c r="R43" s="25">
        <v>0</v>
      </c>
      <c r="S43" s="25">
        <v>6.2893081761006293E-3</v>
      </c>
    </row>
    <row r="44" spans="1:19" ht="12.75" customHeight="1" x14ac:dyDescent="0.3">
      <c r="A44" s="41" t="s">
        <v>42</v>
      </c>
      <c r="B44" s="48">
        <f>'4A'!B44</f>
        <v>52038</v>
      </c>
      <c r="C44" s="39">
        <f>'4A'!C44</f>
        <v>7788.0057964110702</v>
      </c>
      <c r="D44" s="56">
        <f>'4A'!D44</f>
        <v>2186.86406870564</v>
      </c>
      <c r="E44" s="184"/>
      <c r="F44" s="186" t="str">
        <f t="shared" si="0"/>
        <v>Ohio</v>
      </c>
      <c r="G44" s="35">
        <f>'4A'!G44/$D44</f>
        <v>0.55800603357630751</v>
      </c>
      <c r="H44" s="25">
        <f>'4A'!H44/$D44</f>
        <v>0</v>
      </c>
      <c r="I44" s="25">
        <f>'4A'!I44/$D44</f>
        <v>2.0187924298519542E-2</v>
      </c>
      <c r="J44" s="25">
        <f>'4A'!J44/$D44</f>
        <v>0.31883612799490313</v>
      </c>
      <c r="K44" s="25">
        <f>'4A'!K44/$D44</f>
        <v>1.5406387292306974E-2</v>
      </c>
      <c r="L44" s="25">
        <f>'4A'!L44/$D44</f>
        <v>0.10041175212712465</v>
      </c>
      <c r="M44" s="25">
        <f>'4A'!M44/$D44</f>
        <v>1.4337120345980486E-3</v>
      </c>
      <c r="N44" s="25">
        <f>'4A'!N44/$D44</f>
        <v>0.11680515347532</v>
      </c>
      <c r="O44" s="25">
        <f>'4A'!O44/$D44</f>
        <v>8.0969044035326843E-2</v>
      </c>
      <c r="P44" s="25">
        <f>'4A'!P44/$D44</f>
        <v>8.8315198048703899E-4</v>
      </c>
      <c r="Q44" s="25">
        <f>'4A'!Q44/$D44</f>
        <v>1.3200027875419017E-3</v>
      </c>
      <c r="R44" s="49">
        <v>0</v>
      </c>
      <c r="S44" s="49">
        <v>4.6642995480955456E-2</v>
      </c>
    </row>
    <row r="45" spans="1:19" ht="12.75" customHeight="1" x14ac:dyDescent="0.3">
      <c r="A45" s="41" t="s">
        <v>43</v>
      </c>
      <c r="B45" s="48">
        <f>'4A'!B45</f>
        <v>5635.3333333333303</v>
      </c>
      <c r="C45" s="39">
        <f>'4A'!C45</f>
        <v>1385.2832852129</v>
      </c>
      <c r="D45" s="56">
        <f>'4A'!D45</f>
        <v>335.79555740772201</v>
      </c>
      <c r="E45" s="184"/>
      <c r="F45" s="186" t="str">
        <f t="shared" si="0"/>
        <v>Oklahoma</v>
      </c>
      <c r="G45" s="35">
        <f>'4A'!G45/$D45</f>
        <v>0.36322783706132544</v>
      </c>
      <c r="H45" s="25">
        <f>'4A'!H45/$D45</f>
        <v>0</v>
      </c>
      <c r="I45" s="25">
        <f>'4A'!I45/$D45</f>
        <v>0</v>
      </c>
      <c r="J45" s="25">
        <f>'4A'!J45/$D45</f>
        <v>0.10086707238727632</v>
      </c>
      <c r="K45" s="25">
        <f>'4A'!K45/$D45</f>
        <v>0</v>
      </c>
      <c r="L45" s="25">
        <f>'4A'!L45/$D45</f>
        <v>0.16523108885936408</v>
      </c>
      <c r="M45" s="25">
        <f>'4A'!M45/$D45</f>
        <v>4.4722779351779332E-2</v>
      </c>
      <c r="N45" s="25">
        <f>'4A'!N45/$D45</f>
        <v>0.42881182801112522</v>
      </c>
      <c r="O45" s="25">
        <f>'4A'!O45/$D45</f>
        <v>0</v>
      </c>
      <c r="P45" s="25">
        <f>'4A'!P45/$D45</f>
        <v>1.4902658512353569E-3</v>
      </c>
      <c r="Q45" s="25">
        <f>'4A'!Q45/$D45</f>
        <v>1.8138107996795334E-2</v>
      </c>
      <c r="R45" s="25">
        <v>0</v>
      </c>
      <c r="S45" s="25">
        <v>0</v>
      </c>
    </row>
    <row r="46" spans="1:19" ht="12.75" customHeight="1" x14ac:dyDescent="0.3">
      <c r="A46" s="41" t="s">
        <v>44</v>
      </c>
      <c r="B46" s="48">
        <f>'4A'!B46</f>
        <v>33909.416666666701</v>
      </c>
      <c r="C46" s="39">
        <f>'4A'!C46</f>
        <v>27140.265434175399</v>
      </c>
      <c r="D46" s="56">
        <f>'4A'!D46</f>
        <v>16300.157505138201</v>
      </c>
      <c r="E46" s="184"/>
      <c r="F46" s="186" t="str">
        <f t="shared" si="0"/>
        <v>Oregon</v>
      </c>
      <c r="G46" s="35">
        <f>'4A'!G46/$D46</f>
        <v>0.98905218230179381</v>
      </c>
      <c r="H46" s="25">
        <f>'4A'!H46/$D46</f>
        <v>7.8272326627540942E-4</v>
      </c>
      <c r="I46" s="25">
        <f>'4A'!I46/$D46</f>
        <v>1.9690260293147321E-3</v>
      </c>
      <c r="J46" s="25">
        <f>'4A'!J46/$D46</f>
        <v>1.704566148057741E-3</v>
      </c>
      <c r="K46" s="25">
        <f>'4A'!K46/$D46</f>
        <v>8.1936625153177404E-5</v>
      </c>
      <c r="L46" s="25">
        <f>'4A'!L46/$D46</f>
        <v>4.6746738931006948E-3</v>
      </c>
      <c r="M46" s="25">
        <f>'4A'!M46/$D46</f>
        <v>9.2139600669011837E-5</v>
      </c>
      <c r="N46" s="25">
        <f>'4A'!N46/$D46</f>
        <v>3.163286607885789E-3</v>
      </c>
      <c r="O46" s="25">
        <f>'4A'!O46/$D46</f>
        <v>2.0449700147268843E-5</v>
      </c>
      <c r="P46" s="25">
        <f>'4A'!P46/$D46</f>
        <v>5.6236675404990082E-5</v>
      </c>
      <c r="Q46" s="25">
        <f>'4A'!Q46/$D46</f>
        <v>7.4712045665652281E-4</v>
      </c>
      <c r="R46" s="25">
        <v>0</v>
      </c>
      <c r="S46" s="25">
        <v>5.9747459193101322E-2</v>
      </c>
    </row>
    <row r="47" spans="1:19" ht="12.75" customHeight="1" x14ac:dyDescent="0.3">
      <c r="A47" s="41" t="s">
        <v>45</v>
      </c>
      <c r="B47" s="48">
        <f>'4A'!B47</f>
        <v>36085.75</v>
      </c>
      <c r="C47" s="39">
        <f>'4A'!C47</f>
        <v>17933.9078279491</v>
      </c>
      <c r="D47" s="56">
        <f>'4A'!D47</f>
        <v>2727.6721708254099</v>
      </c>
      <c r="E47" s="184"/>
      <c r="F47" s="186" t="str">
        <f t="shared" si="0"/>
        <v>Pennsylvania</v>
      </c>
      <c r="G47" s="35">
        <f>'4A'!G47/$D47</f>
        <v>0.89126709025632633</v>
      </c>
      <c r="H47" s="25">
        <f>'4A'!H47/$D47</f>
        <v>0</v>
      </c>
      <c r="I47" s="25">
        <f>'4A'!I47/$D47</f>
        <v>0</v>
      </c>
      <c r="J47" s="25">
        <f>'4A'!J47/$D47</f>
        <v>0</v>
      </c>
      <c r="K47" s="25">
        <f>'4A'!K47/$D47</f>
        <v>0</v>
      </c>
      <c r="L47" s="25">
        <f>'4A'!L47/$D47</f>
        <v>1.0838534466989765E-2</v>
      </c>
      <c r="M47" s="25">
        <f>'4A'!M47/$D47</f>
        <v>3.8572070195446631E-2</v>
      </c>
      <c r="N47" s="25">
        <f>'4A'!N47/$D47</f>
        <v>6.1971497891555316E-2</v>
      </c>
      <c r="O47" s="25">
        <f>'4A'!O47/$D47</f>
        <v>1.6655534887288143E-3</v>
      </c>
      <c r="P47" s="25">
        <f>'4A'!P47/$D47</f>
        <v>0</v>
      </c>
      <c r="Q47" s="25">
        <f>'4A'!Q47/$D47</f>
        <v>2.9290516505677336E-2</v>
      </c>
      <c r="R47" s="25">
        <v>0</v>
      </c>
      <c r="S47" s="25">
        <v>7.3649053695298448E-3</v>
      </c>
    </row>
    <row r="48" spans="1:19" ht="18" customHeight="1" x14ac:dyDescent="0.3">
      <c r="A48" s="41" t="s">
        <v>46</v>
      </c>
      <c r="B48" s="48">
        <f>'4A'!B48</f>
        <v>4251.5833333333303</v>
      </c>
      <c r="C48" s="39">
        <f>'4A'!C48</f>
        <v>3728.8548402251099</v>
      </c>
      <c r="D48" s="56">
        <f>'4A'!D48</f>
        <v>253.726153862068</v>
      </c>
      <c r="E48" s="184"/>
      <c r="F48" s="186" t="str">
        <f t="shared" si="0"/>
        <v>Puerto Rico</v>
      </c>
      <c r="G48" s="35">
        <f>'4A'!G48/$D48</f>
        <v>4.7350713294426784E-2</v>
      </c>
      <c r="H48" s="25">
        <f>'4A'!H48/$D48</f>
        <v>6.1075442708025909E-2</v>
      </c>
      <c r="I48" s="25">
        <f>'4A'!I48/$D48</f>
        <v>9.171478736962372E-4</v>
      </c>
      <c r="J48" s="25">
        <f>'4A'!J48/$D48</f>
        <v>0.25246977239182233</v>
      </c>
      <c r="K48" s="25">
        <f>'4A'!K48/$D48</f>
        <v>0</v>
      </c>
      <c r="L48" s="25">
        <f>'4A'!L48/$D48</f>
        <v>0.17730209545626671</v>
      </c>
      <c r="M48" s="25">
        <f>'4A'!M48/$D48</f>
        <v>0.17885126924486947</v>
      </c>
      <c r="N48" s="25">
        <f>'4A'!N48/$D48</f>
        <v>0.2753678297967313</v>
      </c>
      <c r="O48" s="25">
        <f>'4A'!O48/$D48</f>
        <v>3.3467684213881417E-2</v>
      </c>
      <c r="P48" s="25">
        <f>'4A'!P48/$D48</f>
        <v>0</v>
      </c>
      <c r="Q48" s="25">
        <f>'4A'!Q48/$D48</f>
        <v>0</v>
      </c>
      <c r="R48" s="25">
        <v>1.060695344725987E-2</v>
      </c>
      <c r="S48" s="25">
        <v>0</v>
      </c>
    </row>
    <row r="49" spans="1:19" ht="12.75" customHeight="1" x14ac:dyDescent="0.3">
      <c r="A49" s="41" t="s">
        <v>47</v>
      </c>
      <c r="B49" s="48">
        <f>'4A'!B49</f>
        <v>3492.4166666666702</v>
      </c>
      <c r="C49" s="39">
        <f>'4A'!C49</f>
        <v>2393.98853082409</v>
      </c>
      <c r="D49" s="56">
        <f>'4A'!D49</f>
        <v>168.21696468302699</v>
      </c>
      <c r="E49" s="184"/>
      <c r="F49" s="186" t="str">
        <f t="shared" si="0"/>
        <v>Rhode Island</v>
      </c>
      <c r="G49" s="35">
        <f>'4A'!G49/$D49</f>
        <v>0.82386320076540676</v>
      </c>
      <c r="H49" s="25">
        <f>'4A'!H49/$D49</f>
        <v>0</v>
      </c>
      <c r="I49" s="25">
        <f>'4A'!I49/$D49</f>
        <v>0</v>
      </c>
      <c r="J49" s="25">
        <f>'4A'!J49/$D49</f>
        <v>1.1402687353715924E-2</v>
      </c>
      <c r="K49" s="25">
        <f>'4A'!K49/$D49</f>
        <v>0</v>
      </c>
      <c r="L49" s="25">
        <f>'4A'!L49/$D49</f>
        <v>0.33088582707899339</v>
      </c>
      <c r="M49" s="25">
        <f>'4A'!M49/$D49</f>
        <v>4.4785838894969374E-3</v>
      </c>
      <c r="N49" s="25">
        <f>'4A'!N49/$D49</f>
        <v>4.3605877361535657E-2</v>
      </c>
      <c r="O49" s="25">
        <f>'4A'!O49/$D49</f>
        <v>0</v>
      </c>
      <c r="P49" s="25">
        <f>'4A'!P49/$D49</f>
        <v>1.4890487305452949E-2</v>
      </c>
      <c r="Q49" s="25">
        <f>'4A'!Q49/$D49</f>
        <v>3.3257122473738784E-2</v>
      </c>
      <c r="R49" s="25">
        <v>0</v>
      </c>
      <c r="S49" s="25">
        <v>6.5573770491803282E-2</v>
      </c>
    </row>
    <row r="50" spans="1:19" ht="12.75" customHeight="1" x14ac:dyDescent="0.3">
      <c r="A50" s="41" t="s">
        <v>48</v>
      </c>
      <c r="B50" s="48">
        <f>'4A'!B50</f>
        <v>7830</v>
      </c>
      <c r="C50" s="39">
        <f>'4A'!C50</f>
        <v>2096.0348868047799</v>
      </c>
      <c r="D50" s="56">
        <f>'4A'!D50</f>
        <v>407.68721866231698</v>
      </c>
      <c r="E50" s="184"/>
      <c r="F50" s="186" t="str">
        <f t="shared" si="0"/>
        <v>South Carolina</v>
      </c>
      <c r="G50" s="35">
        <f>'4A'!G50/$D50</f>
        <v>0.93338336867874372</v>
      </c>
      <c r="H50" s="25">
        <f>'4A'!H50/$D50</f>
        <v>0</v>
      </c>
      <c r="I50" s="25">
        <f>'4A'!I50/$D50</f>
        <v>0</v>
      </c>
      <c r="J50" s="25">
        <f>'4A'!J50/$D50</f>
        <v>7.3994315424525297E-3</v>
      </c>
      <c r="K50" s="25">
        <f>'4A'!K50/$D50</f>
        <v>0</v>
      </c>
      <c r="L50" s="25">
        <f>'4A'!L50/$D50</f>
        <v>5.7084863070438044E-2</v>
      </c>
      <c r="M50" s="25">
        <f>'4A'!M50/$D50</f>
        <v>6.7351042021651418E-3</v>
      </c>
      <c r="N50" s="25">
        <f>'4A'!N50/$D50</f>
        <v>2.7607613644445944E-2</v>
      </c>
      <c r="O50" s="25">
        <f>'4A'!O50/$D50</f>
        <v>0</v>
      </c>
      <c r="P50" s="25">
        <f>'4A'!P50/$D50</f>
        <v>0</v>
      </c>
      <c r="Q50" s="25">
        <f>'4A'!Q50/$D50</f>
        <v>6.3297435814219311E-3</v>
      </c>
      <c r="R50" s="25">
        <v>0</v>
      </c>
      <c r="S50" s="25">
        <v>4.4903457566232603E-3</v>
      </c>
    </row>
    <row r="51" spans="1:19" ht="12.75" customHeight="1" x14ac:dyDescent="0.3">
      <c r="A51" s="41" t="s">
        <v>49</v>
      </c>
      <c r="B51" s="48">
        <f>'4A'!B51</f>
        <v>2802.4166666666702</v>
      </c>
      <c r="C51" s="39">
        <f>'4A'!C51</f>
        <v>297.23668571845002</v>
      </c>
      <c r="D51" s="56">
        <f>'4A'!D51</f>
        <v>158.355988529802</v>
      </c>
      <c r="E51" s="184"/>
      <c r="F51" s="186" t="str">
        <f t="shared" si="0"/>
        <v>South Dakota</v>
      </c>
      <c r="G51" s="35">
        <f>'4A'!G51/$D51</f>
        <v>0.3597725155448141</v>
      </c>
      <c r="H51" s="25">
        <f>'4A'!H51/$D51</f>
        <v>0</v>
      </c>
      <c r="I51" s="25">
        <f>'4A'!I51/$D51</f>
        <v>4.9511217082593033E-2</v>
      </c>
      <c r="J51" s="25">
        <f>'4A'!J51/$D51</f>
        <v>0</v>
      </c>
      <c r="K51" s="25">
        <f>'4A'!K51/$D51</f>
        <v>0</v>
      </c>
      <c r="L51" s="25">
        <f>'4A'!L51/$D51</f>
        <v>0.20191982231454911</v>
      </c>
      <c r="M51" s="25">
        <f>'4A'!M51/$D51</f>
        <v>0.49879027226706019</v>
      </c>
      <c r="N51" s="25">
        <f>'4A'!N51/$D51</f>
        <v>4.2937418969637063E-2</v>
      </c>
      <c r="O51" s="25">
        <f>'4A'!O51/$D51</f>
        <v>1.316743017978524E-2</v>
      </c>
      <c r="P51" s="25">
        <f>'4A'!P51/$D51</f>
        <v>2.7890784792339564E-2</v>
      </c>
      <c r="Q51" s="25">
        <f>'4A'!Q51/$D51</f>
        <v>1.7343471972838715E-2</v>
      </c>
      <c r="R51" s="49">
        <v>4.464285714285714E-3</v>
      </c>
      <c r="S51" s="49">
        <v>0</v>
      </c>
    </row>
    <row r="52" spans="1:19" ht="12.75" customHeight="1" x14ac:dyDescent="0.3">
      <c r="A52" s="41" t="s">
        <v>50</v>
      </c>
      <c r="B52" s="48">
        <f>'4A'!B52</f>
        <v>17310.083333333299</v>
      </c>
      <c r="C52" s="39">
        <f>'4A'!C52</f>
        <v>5052.7868750274602</v>
      </c>
      <c r="D52" s="56">
        <f>'4A'!D52</f>
        <v>1727.57630040545</v>
      </c>
      <c r="E52" s="184"/>
      <c r="F52" s="186" t="str">
        <f t="shared" si="0"/>
        <v>Tennessee</v>
      </c>
      <c r="G52" s="35">
        <f>'4A'!G52/$D52</f>
        <v>0.7676483942189396</v>
      </c>
      <c r="H52" s="25">
        <f>'4A'!H52/$D52</f>
        <v>0</v>
      </c>
      <c r="I52" s="25">
        <f>'4A'!I52/$D52</f>
        <v>0</v>
      </c>
      <c r="J52" s="25">
        <f>'4A'!J52/$D52</f>
        <v>0.14356504148088428</v>
      </c>
      <c r="K52" s="25">
        <f>'4A'!K52/$D52</f>
        <v>0</v>
      </c>
      <c r="L52" s="25">
        <f>'4A'!L52/$D52</f>
        <v>5.8951132519633583E-2</v>
      </c>
      <c r="M52" s="25">
        <f>'4A'!M52/$D52</f>
        <v>2.357087823613567E-3</v>
      </c>
      <c r="N52" s="25">
        <f>'4A'!N52/$D52</f>
        <v>8.3856192905811158E-2</v>
      </c>
      <c r="O52" s="25">
        <f>'4A'!O52/$D52</f>
        <v>0.12495427026972951</v>
      </c>
      <c r="P52" s="25">
        <f>'4A'!P52/$D52</f>
        <v>2.8448961644185655E-2</v>
      </c>
      <c r="Q52" s="25">
        <f>'4A'!Q52/$D52</f>
        <v>2.4494792340716057E-2</v>
      </c>
      <c r="R52" s="25">
        <v>0</v>
      </c>
      <c r="S52" s="25">
        <v>1.8925739005046863E-3</v>
      </c>
    </row>
    <row r="53" spans="1:19" ht="12.75" customHeight="1" x14ac:dyDescent="0.3">
      <c r="A53" s="41" t="s">
        <v>51</v>
      </c>
      <c r="B53" s="48">
        <f>'4A'!B53</f>
        <v>20836.833333333299</v>
      </c>
      <c r="C53" s="39">
        <f>'4A'!C53</f>
        <v>6846.72546571987</v>
      </c>
      <c r="D53" s="56">
        <f>'4A'!D53</f>
        <v>699.626066259955</v>
      </c>
      <c r="E53" s="184"/>
      <c r="F53" s="186" t="str">
        <f t="shared" si="0"/>
        <v>Texas</v>
      </c>
      <c r="G53" s="35">
        <f>'4A'!G53/$D53</f>
        <v>0.89519890956309311</v>
      </c>
      <c r="H53" s="25">
        <f>'4A'!H53/$D53</f>
        <v>0.10518692318860763</v>
      </c>
      <c r="I53" s="25">
        <f>'4A'!I53/$D53</f>
        <v>4.6858218503916589E-2</v>
      </c>
      <c r="J53" s="25">
        <f>'4A'!J53/$D53</f>
        <v>0</v>
      </c>
      <c r="K53" s="25">
        <f>'4A'!K53/$D53</f>
        <v>0</v>
      </c>
      <c r="L53" s="25">
        <f>'4A'!L53/$D53</f>
        <v>0</v>
      </c>
      <c r="M53" s="25">
        <f>'4A'!M53/$D53</f>
        <v>0</v>
      </c>
      <c r="N53" s="25">
        <f>'4A'!N53/$D53</f>
        <v>0</v>
      </c>
      <c r="O53" s="25">
        <f>'4A'!O53/$D53</f>
        <v>0</v>
      </c>
      <c r="P53" s="25">
        <f>'4A'!P53/$D53</f>
        <v>0</v>
      </c>
      <c r="Q53" s="25">
        <f>'4A'!Q53/$D53</f>
        <v>0</v>
      </c>
      <c r="R53" s="49">
        <v>0</v>
      </c>
      <c r="S53" s="49">
        <v>0</v>
      </c>
    </row>
    <row r="54" spans="1:19" ht="12.75" customHeight="1" x14ac:dyDescent="0.3">
      <c r="A54" s="41" t="s">
        <v>52</v>
      </c>
      <c r="B54" s="48">
        <f>'4A'!B54</f>
        <v>2946.25</v>
      </c>
      <c r="C54" s="39">
        <f>'4A'!C54</f>
        <v>1034.1568342266401</v>
      </c>
      <c r="D54" s="56">
        <f>'4A'!D54</f>
        <v>135.335833896434</v>
      </c>
      <c r="E54" s="184"/>
      <c r="F54" s="186" t="str">
        <f t="shared" si="0"/>
        <v>Utah</v>
      </c>
      <c r="G54" s="35">
        <f>'4A'!G54/$D54</f>
        <v>0.79251969955606216</v>
      </c>
      <c r="H54" s="25">
        <f>'4A'!H54/$D54</f>
        <v>2.515910092457573E-3</v>
      </c>
      <c r="I54" s="25">
        <f>'4A'!I54/$D54</f>
        <v>3.1316622619613349E-3</v>
      </c>
      <c r="J54" s="25">
        <f>'4A'!J54/$D54</f>
        <v>1.3753498392334324E-2</v>
      </c>
      <c r="K54" s="25">
        <f>'4A'!K54/$D54</f>
        <v>0</v>
      </c>
      <c r="L54" s="25">
        <f>'4A'!L54/$D54</f>
        <v>0.12242331188206514</v>
      </c>
      <c r="M54" s="25">
        <f>'4A'!M54/$D54</f>
        <v>0</v>
      </c>
      <c r="N54" s="25">
        <f>'4A'!N54/$D54</f>
        <v>0.18396371821954921</v>
      </c>
      <c r="O54" s="25">
        <f>'4A'!O54/$D54</f>
        <v>1.1236709741614191E-2</v>
      </c>
      <c r="P54" s="25">
        <f>'4A'!P54/$D54</f>
        <v>3.6947471433228852E-3</v>
      </c>
      <c r="Q54" s="50">
        <f>'4A'!Q54/$D54</f>
        <v>2.4930241493649977E-3</v>
      </c>
      <c r="R54" s="50">
        <v>0</v>
      </c>
      <c r="S54" s="25">
        <v>0</v>
      </c>
    </row>
    <row r="55" spans="1:19" ht="12.75" customHeight="1" x14ac:dyDescent="0.3">
      <c r="A55" s="41" t="s">
        <v>53</v>
      </c>
      <c r="B55" s="48">
        <f>'4A'!B55</f>
        <v>2456</v>
      </c>
      <c r="C55" s="39">
        <f>'4A'!C55</f>
        <v>1051.6666666666699</v>
      </c>
      <c r="D55" s="56">
        <f>'4A'!D55</f>
        <v>418.25</v>
      </c>
      <c r="F55" s="186" t="str">
        <f t="shared" si="0"/>
        <v>Vermont</v>
      </c>
      <c r="G55" s="35">
        <f>'4A'!G55/$D55</f>
        <v>0.96433552500498021</v>
      </c>
      <c r="H55" s="25">
        <f>'4A'!H55/$D55</f>
        <v>0</v>
      </c>
      <c r="I55" s="25">
        <f>'4A'!I55/$D55</f>
        <v>0</v>
      </c>
      <c r="J55" s="25">
        <f>'4A'!J55/$D55</f>
        <v>2.1916716477386011E-3</v>
      </c>
      <c r="K55" s="25">
        <f>'4A'!K55/$D55</f>
        <v>0</v>
      </c>
      <c r="L55" s="25">
        <f>'4A'!L55/$D55</f>
        <v>1.0360629607491526E-2</v>
      </c>
      <c r="M55" s="25">
        <f>'4A'!M55/$D55</f>
        <v>7.1727435744172148E-3</v>
      </c>
      <c r="N55" s="25">
        <f>'4A'!N55/$D55</f>
        <v>1.4943215780035863E-2</v>
      </c>
      <c r="O55" s="25">
        <f>'4A'!O55/$D55</f>
        <v>0</v>
      </c>
      <c r="P55" s="25">
        <f>'4A'!P55/$D55</f>
        <v>3.9848575413429762E-4</v>
      </c>
      <c r="Q55" s="50">
        <f>'4A'!Q55/$D55</f>
        <v>1.8131101813110197E-2</v>
      </c>
      <c r="R55" s="50">
        <v>0</v>
      </c>
      <c r="S55" s="25">
        <v>0</v>
      </c>
    </row>
    <row r="56" spans="1:19" ht="12.75" customHeight="1" x14ac:dyDescent="0.3">
      <c r="A56" s="41" t="s">
        <v>54</v>
      </c>
      <c r="B56" s="48">
        <f>'4A'!B56</f>
        <v>81.0833333333333</v>
      </c>
      <c r="C56" s="39">
        <f>'4A'!C56</f>
        <v>61.6666666666667</v>
      </c>
      <c r="D56" s="56">
        <f>'4A'!D56</f>
        <v>2.8333333333333299</v>
      </c>
      <c r="F56" s="186" t="str">
        <f t="shared" si="0"/>
        <v>Virgin Islands</v>
      </c>
      <c r="G56" s="35">
        <f>'4A'!G56/$D56</f>
        <v>0.11764705882352837</v>
      </c>
      <c r="H56" s="25">
        <f>'4A'!H56/$D56</f>
        <v>0</v>
      </c>
      <c r="I56" s="25">
        <f>'4A'!I56/$D56</f>
        <v>2.9411764705881211E-2</v>
      </c>
      <c r="J56" s="25">
        <f>'4A'!J56/$D56</f>
        <v>0.67647058823529616</v>
      </c>
      <c r="K56" s="25">
        <f>'4A'!K56/$D56</f>
        <v>0</v>
      </c>
      <c r="L56" s="25">
        <f>'4A'!L56/$D56</f>
        <v>0</v>
      </c>
      <c r="M56" s="25">
        <f>'4A'!M56/$D56</f>
        <v>0.26470588235294151</v>
      </c>
      <c r="N56" s="25">
        <f>'4A'!N56/$D56</f>
        <v>8.8235294117647162E-2</v>
      </c>
      <c r="O56" s="25">
        <f>'4A'!O56/$D56</f>
        <v>0.41176470588235464</v>
      </c>
      <c r="P56" s="25">
        <f>'4A'!P56/$D56</f>
        <v>0</v>
      </c>
      <c r="Q56" s="50">
        <f>'4A'!Q56/$D56</f>
        <v>0</v>
      </c>
      <c r="R56" s="50">
        <v>0</v>
      </c>
      <c r="S56" s="25">
        <v>5.128205128205128E-2</v>
      </c>
    </row>
    <row r="57" spans="1:19" ht="12.75" customHeight="1" x14ac:dyDescent="0.3">
      <c r="A57" s="41" t="s">
        <v>55</v>
      </c>
      <c r="B57" s="48">
        <f>'4A'!B57</f>
        <v>16457.166666666701</v>
      </c>
      <c r="C57" s="39">
        <f>'4A'!C57</f>
        <v>7149.0833333333303</v>
      </c>
      <c r="D57" s="56">
        <f>'4A'!D57</f>
        <v>2070.25</v>
      </c>
      <c r="F57" s="186" t="str">
        <f t="shared" si="0"/>
        <v>Virginia</v>
      </c>
      <c r="G57" s="35">
        <f>'4A'!G57/$D57</f>
        <v>0.85533148170510809</v>
      </c>
      <c r="H57" s="25">
        <f>'4A'!H57/$D57</f>
        <v>0</v>
      </c>
      <c r="I57" s="25">
        <f>'4A'!I57/$D57</f>
        <v>0</v>
      </c>
      <c r="J57" s="25">
        <f>'4A'!J57/$D57</f>
        <v>2.8176951253874172E-4</v>
      </c>
      <c r="K57" s="25">
        <f>'4A'!K57/$D57</f>
        <v>2.8176951253874316E-3</v>
      </c>
      <c r="L57" s="25">
        <f>'4A'!L57/$D57</f>
        <v>0.12184518777925371</v>
      </c>
      <c r="M57" s="25">
        <f>'4A'!M57/$D57</f>
        <v>2.3306363965704624E-2</v>
      </c>
      <c r="N57" s="25">
        <f>'4A'!N57/$D57</f>
        <v>5.9332608783158075E-2</v>
      </c>
      <c r="O57" s="25">
        <f>'4A'!O57/$D57</f>
        <v>1.2075836251660428E-3</v>
      </c>
      <c r="P57" s="25">
        <f>'4A'!P57/$D57</f>
        <v>1.0868252626494385E-3</v>
      </c>
      <c r="Q57" s="50">
        <f>'4A'!Q57/$D57</f>
        <v>4.186289900575616E-3</v>
      </c>
      <c r="R57" s="50">
        <v>0</v>
      </c>
      <c r="S57" s="25">
        <v>0</v>
      </c>
    </row>
    <row r="58" spans="1:19" ht="18" customHeight="1" x14ac:dyDescent="0.3">
      <c r="A58" s="41" t="s">
        <v>56</v>
      </c>
      <c r="B58" s="48">
        <f>'4A'!B58</f>
        <v>39412</v>
      </c>
      <c r="C58" s="39">
        <f>'4A'!C58</f>
        <v>25118.5</v>
      </c>
      <c r="D58" s="56">
        <f>'4A'!D58</f>
        <v>10268.416666666701</v>
      </c>
      <c r="F58" s="186" t="str">
        <f t="shared" si="0"/>
        <v>Washington</v>
      </c>
      <c r="G58" s="35">
        <f>'4A'!G58/$D58</f>
        <v>0.91214971474017981</v>
      </c>
      <c r="H58" s="25">
        <f>'4A'!H58/$D58</f>
        <v>5.8642601504613499E-2</v>
      </c>
      <c r="I58" s="25">
        <f>'4A'!I58/$D58</f>
        <v>0</v>
      </c>
      <c r="J58" s="25">
        <f>'4A'!J58/$D58</f>
        <v>1.7123704563345445E-3</v>
      </c>
      <c r="K58" s="25">
        <f>'4A'!K58/$D58</f>
        <v>2.8404249275691581E-4</v>
      </c>
      <c r="L58" s="25">
        <f>'4A'!L58/$D58</f>
        <v>3.521315360206443E-2</v>
      </c>
      <c r="M58" s="25">
        <f>'4A'!M58/$D58</f>
        <v>1.168631970199881E-3</v>
      </c>
      <c r="N58" s="25">
        <f>'4A'!N58/$D58</f>
        <v>1.7066896064794095E-2</v>
      </c>
      <c r="O58" s="25">
        <f>'4A'!O58/$D58</f>
        <v>2.512558735929744E-2</v>
      </c>
      <c r="P58" s="25">
        <f>'4A'!P58/$D58</f>
        <v>1.168631970199881E-3</v>
      </c>
      <c r="Q58" s="50">
        <f>'4A'!Q58/$D58</f>
        <v>3.4896649110135302E-3</v>
      </c>
      <c r="R58" s="50">
        <v>0</v>
      </c>
      <c r="S58" s="25">
        <v>0.27711829717560377</v>
      </c>
    </row>
    <row r="59" spans="1:19" ht="12.75" customHeight="1" x14ac:dyDescent="0.3">
      <c r="A59" s="41" t="s">
        <v>57</v>
      </c>
      <c r="B59" s="48">
        <f>'4A'!B59</f>
        <v>6083.0833333333303</v>
      </c>
      <c r="C59" s="39">
        <f>'4A'!C59</f>
        <v>1179.5833333333301</v>
      </c>
      <c r="D59" s="56">
        <f>'4A'!D59</f>
        <v>304.55319444444399</v>
      </c>
      <c r="E59" s="189"/>
      <c r="F59" s="186" t="str">
        <f t="shared" si="0"/>
        <v>West Virginia</v>
      </c>
      <c r="G59" s="35">
        <f>'4A'!G59/$D59</f>
        <v>0.52501182287531567</v>
      </c>
      <c r="H59" s="25">
        <f>'4A'!H59/$D59</f>
        <v>8.0491320846613808E-3</v>
      </c>
      <c r="I59" s="25">
        <f>'4A'!I59/$D59</f>
        <v>9.4464431728994609E-3</v>
      </c>
      <c r="J59" s="25">
        <f>'4A'!J59/$D59</f>
        <v>1.9732914748062189E-2</v>
      </c>
      <c r="K59" s="25">
        <f>'4A'!K59/$D59</f>
        <v>1.202125335703531E-3</v>
      </c>
      <c r="L59" s="25">
        <f>'4A'!L59/$D59</f>
        <v>0.14279958390775599</v>
      </c>
      <c r="M59" s="25">
        <f>'4A'!M59/$D59</f>
        <v>8.2891695165458967E-2</v>
      </c>
      <c r="N59" s="25">
        <f>'4A'!N59/$D59</f>
        <v>0.29667846749997651</v>
      </c>
      <c r="O59" s="25">
        <f>'4A'!O59/$D59</f>
        <v>0</v>
      </c>
      <c r="P59" s="25">
        <f>'4A'!P59/$D59</f>
        <v>5.768924695238908E-3</v>
      </c>
      <c r="Q59" s="50">
        <f>'4A'!Q59/$D59</f>
        <v>1.1480388164264338E-2</v>
      </c>
      <c r="R59" s="50">
        <v>0</v>
      </c>
      <c r="S59" s="25">
        <v>2.4615384615384616E-3</v>
      </c>
    </row>
    <row r="60" spans="1:19" ht="12.75" customHeight="1" x14ac:dyDescent="0.3">
      <c r="A60" s="41" t="s">
        <v>58</v>
      </c>
      <c r="B60" s="48">
        <f>'4A'!B60</f>
        <v>15172.416666666701</v>
      </c>
      <c r="C60" s="39">
        <f>'4A'!C60</f>
        <v>3638</v>
      </c>
      <c r="D60" s="56">
        <f>'4A'!D60</f>
        <v>1281.6666666666699</v>
      </c>
      <c r="E60" s="180"/>
      <c r="F60" s="186" t="str">
        <f>A60</f>
        <v>Wisconsin</v>
      </c>
      <c r="G60" s="35">
        <f>'4A'!G60/$D60</f>
        <v>0.69538361508452362</v>
      </c>
      <c r="H60" s="25">
        <f>'4A'!H60/$D60</f>
        <v>1.4304291287386152E-3</v>
      </c>
      <c r="I60" s="25">
        <f>'4A'!I60/$D60</f>
        <v>5.8517555266579828E-4</v>
      </c>
      <c r="J60" s="25">
        <f>'4A'!J60/$D60</f>
        <v>0.13192457737321137</v>
      </c>
      <c r="K60" s="25">
        <f>'4A'!K60/$D60</f>
        <v>0</v>
      </c>
      <c r="L60" s="25">
        <f>'4A'!L60/$D60</f>
        <v>0.22886866059817859</v>
      </c>
      <c r="M60" s="25">
        <f>'4A'!M60/$D60</f>
        <v>0</v>
      </c>
      <c r="N60" s="25">
        <f>'4A'!N60/$D60</f>
        <v>8.2314694408322286E-2</v>
      </c>
      <c r="O60" s="25">
        <f>'4A'!O60/$D60</f>
        <v>1.4304291287386152E-3</v>
      </c>
      <c r="P60" s="25">
        <f>'4A'!P60/$D60</f>
        <v>2.2756827048114403E-3</v>
      </c>
      <c r="Q60" s="50">
        <f>'4A'!Q60/$D60</f>
        <v>1.9960988296488871E-2</v>
      </c>
      <c r="R60" s="50">
        <v>0</v>
      </c>
      <c r="S60" s="25">
        <v>9.8356378815549178E-2</v>
      </c>
    </row>
    <row r="61" spans="1:19" ht="12.75" customHeight="1" x14ac:dyDescent="0.3">
      <c r="A61" s="42" t="s">
        <v>59</v>
      </c>
      <c r="B61" s="51">
        <f>'4A'!B61</f>
        <v>499.58333333333297</v>
      </c>
      <c r="C61" s="46">
        <f>'4A'!C61</f>
        <v>223.5</v>
      </c>
      <c r="D61" s="57">
        <f>'4A'!D61</f>
        <v>169.833333333333</v>
      </c>
      <c r="E61" s="164"/>
      <c r="F61" s="187" t="str">
        <f>A61</f>
        <v>Wyoming</v>
      </c>
      <c r="G61" s="36">
        <f>'4A'!G61/$D61</f>
        <v>0.24975466143277791</v>
      </c>
      <c r="H61" s="26">
        <f>'4A'!H61/$D61</f>
        <v>4.4160942100098218E-3</v>
      </c>
      <c r="I61" s="26">
        <f>'4A'!I61/$D61</f>
        <v>0</v>
      </c>
      <c r="J61" s="26">
        <f>'4A'!J61/$D61</f>
        <v>0.77281648675171888</v>
      </c>
      <c r="K61" s="26">
        <f>'4A'!K61/$D61</f>
        <v>0</v>
      </c>
      <c r="L61" s="26">
        <f>'4A'!L61/$D61</f>
        <v>3.2384690873405363E-2</v>
      </c>
      <c r="M61" s="26">
        <f>'4A'!M61/$D61</f>
        <v>0</v>
      </c>
      <c r="N61" s="26">
        <f>'4A'!N61/$D61</f>
        <v>5.8881256133464295E-2</v>
      </c>
      <c r="O61" s="26">
        <f>'4A'!O61/$D61</f>
        <v>0</v>
      </c>
      <c r="P61" s="26">
        <f>'4A'!P61/$D61</f>
        <v>0</v>
      </c>
      <c r="Q61" s="52">
        <f>'4A'!Q61/$D61</f>
        <v>0</v>
      </c>
      <c r="R61" s="52">
        <v>0</v>
      </c>
      <c r="S61" s="26">
        <v>0</v>
      </c>
    </row>
    <row r="62" spans="1:19" x14ac:dyDescent="0.25">
      <c r="A62" s="164" t="s">
        <v>267</v>
      </c>
    </row>
    <row r="63" spans="1:19" x14ac:dyDescent="0.25">
      <c r="A63" s="2" t="s">
        <v>2</v>
      </c>
    </row>
  </sheetData>
  <phoneticPr fontId="0" type="noConversion"/>
  <printOptions horizontalCentered="1" verticalCentered="1"/>
  <pageMargins left="0.25" right="0.25" top="0.25" bottom="0.25" header="0.5" footer="0.5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63"/>
  <sheetViews>
    <sheetView zoomScale="85" zoomScaleNormal="85" zoomScaleSheetLayoutView="100" workbookViewId="0"/>
  </sheetViews>
  <sheetFormatPr defaultColWidth="9.08984375" defaultRowHeight="12.5" x14ac:dyDescent="0.25"/>
  <cols>
    <col min="1" max="1" width="15.7265625" style="2" customWidth="1"/>
    <col min="2" max="2" width="8.7265625" style="2" bestFit="1" customWidth="1"/>
    <col min="3" max="3" width="11.453125" style="2" bestFit="1" customWidth="1"/>
    <col min="4" max="4" width="14.26953125" style="2" customWidth="1"/>
    <col min="5" max="5" width="1.6328125" style="149" hidden="1" customWidth="1"/>
    <col min="6" max="6" width="15.6328125" style="149" hidden="1" customWidth="1"/>
    <col min="7" max="7" width="13.08984375" style="2" bestFit="1" customWidth="1"/>
    <col min="8" max="17" width="12.453125" style="2" customWidth="1"/>
    <col min="18" max="18" width="10.453125" style="2" bestFit="1" customWidth="1"/>
    <col min="19" max="19" width="9.7265625" style="2" bestFit="1" customWidth="1"/>
    <col min="20" max="16384" width="9.08984375" style="2"/>
  </cols>
  <sheetData>
    <row r="1" spans="1:19" s="111" customFormat="1" ht="13" x14ac:dyDescent="0.3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s="111" customFormat="1" ht="13" x14ac:dyDescent="0.3">
      <c r="A2" s="179" t="s">
        <v>193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s="204" customFormat="1" ht="20" customHeight="1" x14ac:dyDescent="0.25">
      <c r="A4" s="203" t="str">
        <f>'1B'!$A$4</f>
        <v>ACF-OFA: 07/21/2021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49" customFormat="1" ht="13" x14ac:dyDescent="0.25">
      <c r="B5" s="194" t="s">
        <v>84</v>
      </c>
      <c r="C5" s="198"/>
      <c r="D5" s="198"/>
      <c r="E5" s="171"/>
      <c r="G5" s="194" t="s">
        <v>106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19" s="4" customFormat="1" ht="45" customHeight="1" x14ac:dyDescent="0.3">
      <c r="A6" s="21" t="s">
        <v>147</v>
      </c>
      <c r="B6" s="21" t="s">
        <v>143</v>
      </c>
      <c r="C6" s="21" t="s">
        <v>148</v>
      </c>
      <c r="D6" s="103" t="s">
        <v>132</v>
      </c>
      <c r="E6" s="173"/>
      <c r="F6" s="168" t="str">
        <f>A6</f>
        <v xml:space="preserve"> STATE</v>
      </c>
      <c r="G6" s="170" t="s">
        <v>133</v>
      </c>
      <c r="H6" s="21" t="s">
        <v>145</v>
      </c>
      <c r="I6" s="21" t="s">
        <v>131</v>
      </c>
      <c r="J6" s="21" t="s">
        <v>134</v>
      </c>
      <c r="K6" s="21" t="s">
        <v>135</v>
      </c>
      <c r="L6" s="21" t="s">
        <v>136</v>
      </c>
      <c r="M6" s="21" t="s">
        <v>137</v>
      </c>
      <c r="N6" s="21" t="s">
        <v>138</v>
      </c>
      <c r="O6" s="21" t="s">
        <v>139</v>
      </c>
      <c r="P6" s="21" t="s">
        <v>140</v>
      </c>
      <c r="Q6" s="21" t="s">
        <v>146</v>
      </c>
      <c r="R6" s="21" t="s">
        <v>142</v>
      </c>
      <c r="S6" s="168" t="s">
        <v>261</v>
      </c>
    </row>
    <row r="7" spans="1:19" ht="12.75" customHeight="1" x14ac:dyDescent="0.3">
      <c r="A7" s="33" t="s">
        <v>3</v>
      </c>
      <c r="B7" s="39">
        <v>53685.161333231103</v>
      </c>
      <c r="C7" s="39">
        <v>49435.621212518701</v>
      </c>
      <c r="D7" s="226">
        <v>22611.995364598199</v>
      </c>
      <c r="E7" s="172"/>
      <c r="F7" s="166" t="str">
        <f t="shared" ref="F7:F61" si="0">A7</f>
        <v>United States</v>
      </c>
      <c r="G7" s="48">
        <f t="shared" ref="G7:S7" si="1">SUM(G8:G61)</f>
        <v>29952</v>
      </c>
      <c r="H7" s="39">
        <f t="shared" si="1"/>
        <v>514</v>
      </c>
      <c r="I7" s="39">
        <f t="shared" si="1"/>
        <v>555</v>
      </c>
      <c r="J7" s="39">
        <f t="shared" si="1"/>
        <v>613</v>
      </c>
      <c r="K7" s="39">
        <f t="shared" si="1"/>
        <v>41</v>
      </c>
      <c r="L7" s="39">
        <f t="shared" si="1"/>
        <v>4194</v>
      </c>
      <c r="M7" s="39">
        <f t="shared" si="1"/>
        <v>560</v>
      </c>
      <c r="N7" s="39">
        <f t="shared" si="1"/>
        <v>2324</v>
      </c>
      <c r="O7" s="39">
        <f t="shared" si="1"/>
        <v>1132</v>
      </c>
      <c r="P7" s="39">
        <f t="shared" si="1"/>
        <v>785</v>
      </c>
      <c r="Q7" s="39">
        <f t="shared" si="1"/>
        <v>93</v>
      </c>
      <c r="R7" s="44">
        <v>0</v>
      </c>
      <c r="S7" s="39">
        <f t="shared" si="1"/>
        <v>1250</v>
      </c>
    </row>
    <row r="8" spans="1:19" ht="18" customHeight="1" x14ac:dyDescent="0.3">
      <c r="A8" s="41" t="s">
        <v>7</v>
      </c>
      <c r="B8" s="39">
        <v>28.0833333333333</v>
      </c>
      <c r="C8" s="39">
        <v>26.0833333333333</v>
      </c>
      <c r="D8" s="227">
        <v>11.5</v>
      </c>
      <c r="E8" s="172"/>
      <c r="F8" s="166" t="str">
        <f t="shared" si="0"/>
        <v>Alabama</v>
      </c>
      <c r="G8" s="53">
        <v>16</v>
      </c>
      <c r="H8" s="44">
        <v>0</v>
      </c>
      <c r="I8" s="44">
        <v>2</v>
      </c>
      <c r="J8" s="44">
        <v>2</v>
      </c>
      <c r="K8" s="44">
        <v>0</v>
      </c>
      <c r="L8" s="44">
        <v>1</v>
      </c>
      <c r="M8" s="44">
        <v>0</v>
      </c>
      <c r="N8" s="44">
        <v>1</v>
      </c>
      <c r="O8" s="44">
        <v>3</v>
      </c>
      <c r="P8" s="44">
        <v>0</v>
      </c>
      <c r="Q8" s="44">
        <v>0</v>
      </c>
      <c r="R8" s="44">
        <v>0</v>
      </c>
      <c r="S8" s="44">
        <v>0</v>
      </c>
    </row>
    <row r="9" spans="1:19" ht="12.75" customHeight="1" x14ac:dyDescent="0.3">
      <c r="A9" s="41" t="s">
        <v>8</v>
      </c>
      <c r="B9" s="39">
        <v>275.41666666666703</v>
      </c>
      <c r="C9" s="39">
        <v>222.833333333333</v>
      </c>
      <c r="D9" s="227">
        <v>111.166666666667</v>
      </c>
      <c r="E9" s="172"/>
      <c r="F9" s="166" t="str">
        <f t="shared" si="0"/>
        <v>Alaska</v>
      </c>
      <c r="G9" s="53">
        <v>150</v>
      </c>
      <c r="H9" s="44">
        <v>0</v>
      </c>
      <c r="I9" s="44">
        <v>0</v>
      </c>
      <c r="J9" s="44">
        <v>2</v>
      </c>
      <c r="K9" s="44">
        <v>1</v>
      </c>
      <c r="L9" s="44">
        <v>79</v>
      </c>
      <c r="M9" s="44">
        <v>75</v>
      </c>
      <c r="N9" s="44">
        <v>7</v>
      </c>
      <c r="O9" s="44">
        <v>1</v>
      </c>
      <c r="P9" s="44">
        <v>9</v>
      </c>
      <c r="Q9" s="44">
        <v>1</v>
      </c>
      <c r="R9" s="44">
        <v>0</v>
      </c>
      <c r="S9" s="44">
        <v>0</v>
      </c>
    </row>
    <row r="10" spans="1:19" ht="12.75" customHeight="1" x14ac:dyDescent="0.3">
      <c r="A10" s="41" t="s">
        <v>9</v>
      </c>
      <c r="B10" s="39">
        <v>228.25</v>
      </c>
      <c r="C10" s="39">
        <v>185.916666666667</v>
      </c>
      <c r="D10" s="227">
        <v>27.9166666666667</v>
      </c>
      <c r="E10" s="172"/>
      <c r="F10" s="166" t="str">
        <f t="shared" si="0"/>
        <v>Arizona</v>
      </c>
      <c r="G10" s="53">
        <v>33</v>
      </c>
      <c r="H10" s="44">
        <v>0</v>
      </c>
      <c r="I10" s="44">
        <v>0</v>
      </c>
      <c r="J10" s="44">
        <v>1</v>
      </c>
      <c r="K10" s="44">
        <v>0</v>
      </c>
      <c r="L10" s="44">
        <v>29</v>
      </c>
      <c r="M10" s="44">
        <v>4</v>
      </c>
      <c r="N10" s="44">
        <v>3</v>
      </c>
      <c r="O10" s="44">
        <v>0</v>
      </c>
      <c r="P10" s="44">
        <v>7</v>
      </c>
      <c r="Q10" s="44">
        <v>0</v>
      </c>
      <c r="R10" s="44">
        <v>0</v>
      </c>
      <c r="S10" s="44">
        <v>0</v>
      </c>
    </row>
    <row r="11" spans="1:19" ht="12.75" customHeight="1" x14ac:dyDescent="0.3">
      <c r="A11" s="41" t="s">
        <v>10</v>
      </c>
      <c r="B11" s="39">
        <v>68.9166666666667</v>
      </c>
      <c r="C11" s="39">
        <v>53.9166666666667</v>
      </c>
      <c r="D11" s="227">
        <v>8.5833333333333393</v>
      </c>
      <c r="E11" s="172"/>
      <c r="F11" s="166" t="str">
        <f t="shared" si="0"/>
        <v>Arkansas</v>
      </c>
      <c r="G11" s="53">
        <v>14</v>
      </c>
      <c r="H11" s="44">
        <v>0</v>
      </c>
      <c r="I11" s="44">
        <v>0</v>
      </c>
      <c r="J11" s="44">
        <v>2</v>
      </c>
      <c r="K11" s="44">
        <v>0</v>
      </c>
      <c r="L11" s="44">
        <v>1</v>
      </c>
      <c r="M11" s="44">
        <v>2</v>
      </c>
      <c r="N11" s="44">
        <v>1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</row>
    <row r="12" spans="1:19" ht="12.75" customHeight="1" x14ac:dyDescent="0.3">
      <c r="A12" s="41" t="s">
        <v>11</v>
      </c>
      <c r="B12" s="39">
        <v>26317.680827136501</v>
      </c>
      <c r="C12" s="39">
        <v>25363.605151463202</v>
      </c>
      <c r="D12" s="227">
        <v>6672.2007860982603</v>
      </c>
      <c r="E12" s="172"/>
      <c r="F12" s="166" t="str">
        <f t="shared" si="0"/>
        <v>California</v>
      </c>
      <c r="G12" s="53">
        <v>7158</v>
      </c>
      <c r="H12" s="44">
        <v>292</v>
      </c>
      <c r="I12" s="44">
        <v>544</v>
      </c>
      <c r="J12" s="44">
        <v>206</v>
      </c>
      <c r="K12" s="44">
        <v>35</v>
      </c>
      <c r="L12" s="44">
        <v>3399</v>
      </c>
      <c r="M12" s="44">
        <v>273</v>
      </c>
      <c r="N12" s="44">
        <v>2056</v>
      </c>
      <c r="O12" s="44">
        <v>650</v>
      </c>
      <c r="P12" s="44">
        <v>656</v>
      </c>
      <c r="Q12" s="44">
        <v>68</v>
      </c>
      <c r="R12" s="44">
        <v>0</v>
      </c>
      <c r="S12" s="44">
        <v>991</v>
      </c>
    </row>
    <row r="13" spans="1:19" ht="12.75" customHeight="1" x14ac:dyDescent="0.3">
      <c r="A13" s="41" t="s">
        <v>249</v>
      </c>
      <c r="B13" s="44">
        <v>0</v>
      </c>
      <c r="C13" s="44">
        <v>0</v>
      </c>
      <c r="D13" s="227">
        <v>0</v>
      </c>
      <c r="E13" s="172"/>
      <c r="F13" s="166" t="str">
        <f t="shared" si="0"/>
        <v>Colorado*</v>
      </c>
      <c r="G13" s="53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</row>
    <row r="14" spans="1:19" ht="12.75" customHeight="1" x14ac:dyDescent="0.3">
      <c r="A14" s="41" t="s">
        <v>227</v>
      </c>
      <c r="B14" s="44">
        <v>0</v>
      </c>
      <c r="C14" s="44">
        <v>0</v>
      </c>
      <c r="D14" s="227">
        <v>0</v>
      </c>
      <c r="E14" s="172"/>
      <c r="F14" s="166" t="str">
        <f t="shared" si="0"/>
        <v>Connecticut *</v>
      </c>
      <c r="G14" s="97">
        <v>0</v>
      </c>
      <c r="H14" s="95">
        <v>0</v>
      </c>
      <c r="I14" s="95">
        <v>0</v>
      </c>
      <c r="J14" s="96">
        <v>0</v>
      </c>
      <c r="K14" s="95">
        <v>0</v>
      </c>
      <c r="L14" s="96">
        <v>0</v>
      </c>
      <c r="M14" s="95">
        <v>0</v>
      </c>
      <c r="N14" s="95">
        <v>0</v>
      </c>
      <c r="O14" s="97">
        <v>0</v>
      </c>
      <c r="P14" s="96">
        <v>0</v>
      </c>
      <c r="Q14" s="95">
        <v>0</v>
      </c>
      <c r="R14" s="95">
        <v>0</v>
      </c>
      <c r="S14" s="97">
        <v>0</v>
      </c>
    </row>
    <row r="15" spans="1:19" ht="12.75" customHeight="1" x14ac:dyDescent="0.3">
      <c r="A15" s="41" t="s">
        <v>228</v>
      </c>
      <c r="B15" s="39">
        <v>14.0833333333333</v>
      </c>
      <c r="C15" s="44">
        <v>0</v>
      </c>
      <c r="D15" s="227">
        <v>0</v>
      </c>
      <c r="E15" s="172"/>
      <c r="F15" s="166" t="str">
        <f t="shared" si="0"/>
        <v>Delaware*</v>
      </c>
      <c r="G15" s="97">
        <v>0</v>
      </c>
      <c r="H15" s="95">
        <v>0</v>
      </c>
      <c r="I15" s="95">
        <v>0</v>
      </c>
      <c r="J15" s="96">
        <v>0</v>
      </c>
      <c r="K15" s="95">
        <v>0</v>
      </c>
      <c r="L15" s="96">
        <v>0</v>
      </c>
      <c r="M15" s="95">
        <v>0</v>
      </c>
      <c r="N15" s="95">
        <v>0</v>
      </c>
      <c r="O15" s="97">
        <v>0</v>
      </c>
      <c r="P15" s="96">
        <v>0</v>
      </c>
      <c r="Q15" s="95">
        <v>0</v>
      </c>
      <c r="R15" s="95">
        <v>0</v>
      </c>
      <c r="S15" s="97">
        <v>0</v>
      </c>
    </row>
    <row r="16" spans="1:19" ht="12.75" customHeight="1" x14ac:dyDescent="0.3">
      <c r="A16" s="41" t="s">
        <v>229</v>
      </c>
      <c r="B16" s="44">
        <v>0</v>
      </c>
      <c r="C16" s="44">
        <v>0</v>
      </c>
      <c r="D16" s="227">
        <v>0</v>
      </c>
      <c r="E16" s="172"/>
      <c r="F16" s="166" t="str">
        <f t="shared" si="0"/>
        <v>District of Col.*</v>
      </c>
      <c r="G16" s="97">
        <v>0</v>
      </c>
      <c r="H16" s="95">
        <v>0</v>
      </c>
      <c r="I16" s="95">
        <v>0</v>
      </c>
      <c r="J16" s="96">
        <v>0</v>
      </c>
      <c r="K16" s="95">
        <v>0</v>
      </c>
      <c r="L16" s="96">
        <v>0</v>
      </c>
      <c r="M16" s="95">
        <v>0</v>
      </c>
      <c r="N16" s="95">
        <v>0</v>
      </c>
      <c r="O16" s="97">
        <v>0</v>
      </c>
      <c r="P16" s="96">
        <v>0</v>
      </c>
      <c r="Q16" s="95">
        <v>0</v>
      </c>
      <c r="R16" s="95">
        <v>0</v>
      </c>
      <c r="S16" s="97">
        <v>0</v>
      </c>
    </row>
    <row r="17" spans="1:19" s="55" customFormat="1" ht="12.75" customHeight="1" x14ac:dyDescent="0.3">
      <c r="A17" s="41" t="s">
        <v>15</v>
      </c>
      <c r="B17" s="54">
        <v>793.84393939393999</v>
      </c>
      <c r="C17" s="54">
        <v>772.46060606060598</v>
      </c>
      <c r="D17" s="228">
        <v>35.739393939393899</v>
      </c>
      <c r="E17" s="172"/>
      <c r="F17" s="166" t="str">
        <f t="shared" si="0"/>
        <v>Florida</v>
      </c>
      <c r="G17" s="44">
        <v>27</v>
      </c>
      <c r="H17" s="44">
        <v>1</v>
      </c>
      <c r="I17" s="44">
        <v>0</v>
      </c>
      <c r="J17" s="44">
        <v>24</v>
      </c>
      <c r="K17" s="44">
        <v>0</v>
      </c>
      <c r="L17" s="44">
        <v>22</v>
      </c>
      <c r="M17" s="44">
        <v>19</v>
      </c>
      <c r="N17" s="44">
        <v>15</v>
      </c>
      <c r="O17" s="44">
        <v>30</v>
      </c>
      <c r="P17" s="44">
        <v>0</v>
      </c>
      <c r="Q17" s="44">
        <v>1</v>
      </c>
      <c r="R17" s="44">
        <v>0</v>
      </c>
      <c r="S17" s="44">
        <v>10</v>
      </c>
    </row>
    <row r="18" spans="1:19" ht="18" customHeight="1" x14ac:dyDescent="0.3">
      <c r="A18" s="41" t="s">
        <v>230</v>
      </c>
      <c r="B18" s="44">
        <v>0</v>
      </c>
      <c r="C18" s="44">
        <v>0</v>
      </c>
      <c r="D18" s="227">
        <v>0</v>
      </c>
      <c r="E18" s="172"/>
      <c r="F18" s="166" t="str">
        <f t="shared" si="0"/>
        <v>Georgia*</v>
      </c>
      <c r="G18" s="97">
        <v>0</v>
      </c>
      <c r="H18" s="95">
        <v>0</v>
      </c>
      <c r="I18" s="95">
        <v>0</v>
      </c>
      <c r="J18" s="96">
        <v>0</v>
      </c>
      <c r="K18" s="95">
        <v>0</v>
      </c>
      <c r="L18" s="96">
        <v>0</v>
      </c>
      <c r="M18" s="95">
        <v>0</v>
      </c>
      <c r="N18" s="95">
        <v>0</v>
      </c>
      <c r="O18" s="97">
        <v>0</v>
      </c>
      <c r="P18" s="96">
        <v>0</v>
      </c>
      <c r="Q18" s="95">
        <v>0</v>
      </c>
      <c r="R18" s="95">
        <v>0</v>
      </c>
      <c r="S18" s="97">
        <v>0</v>
      </c>
    </row>
    <row r="19" spans="1:19" s="55" customFormat="1" ht="12.75" customHeight="1" x14ac:dyDescent="0.3">
      <c r="A19" s="41" t="s">
        <v>17</v>
      </c>
      <c r="B19" s="39">
        <v>31.8429819425373</v>
      </c>
      <c r="C19" s="39">
        <v>31.090624072372101</v>
      </c>
      <c r="D19" s="56">
        <v>0.91885057347634003</v>
      </c>
      <c r="E19" s="172"/>
      <c r="F19" s="166" t="str">
        <f t="shared" si="0"/>
        <v>Guam</v>
      </c>
      <c r="G19" s="44">
        <v>2</v>
      </c>
      <c r="H19" s="44">
        <v>0</v>
      </c>
      <c r="I19" s="44">
        <v>0</v>
      </c>
      <c r="J19" s="44">
        <v>12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2</v>
      </c>
      <c r="R19" s="44">
        <v>0</v>
      </c>
      <c r="S19" s="44">
        <v>0</v>
      </c>
    </row>
    <row r="20" spans="1:19" s="55" customFormat="1" ht="12.75" customHeight="1" x14ac:dyDescent="0.3">
      <c r="A20" s="41" t="s">
        <v>18</v>
      </c>
      <c r="B20" s="39">
        <v>919.20959393842395</v>
      </c>
      <c r="C20" s="39">
        <v>919.04292727175698</v>
      </c>
      <c r="D20" s="56">
        <v>163.17058854916999</v>
      </c>
      <c r="E20" s="172"/>
      <c r="F20" s="166" t="str">
        <f t="shared" si="0"/>
        <v>Hawaii</v>
      </c>
      <c r="G20" s="44">
        <v>215</v>
      </c>
      <c r="H20" s="44">
        <v>2</v>
      </c>
      <c r="I20" s="44">
        <v>3</v>
      </c>
      <c r="J20" s="44">
        <v>15</v>
      </c>
      <c r="K20" s="44">
        <v>1</v>
      </c>
      <c r="L20" s="44">
        <v>12</v>
      </c>
      <c r="M20" s="44">
        <v>0</v>
      </c>
      <c r="N20" s="44">
        <v>3</v>
      </c>
      <c r="O20" s="44">
        <v>1</v>
      </c>
      <c r="P20" s="44">
        <v>0</v>
      </c>
      <c r="Q20" s="44">
        <v>0</v>
      </c>
      <c r="R20" s="44">
        <v>0</v>
      </c>
      <c r="S20" s="44">
        <v>2</v>
      </c>
    </row>
    <row r="21" spans="1:19" ht="12.75" customHeight="1" x14ac:dyDescent="0.3">
      <c r="A21" s="41" t="s">
        <v>231</v>
      </c>
      <c r="B21" s="44">
        <v>0</v>
      </c>
      <c r="C21" s="44">
        <v>0</v>
      </c>
      <c r="D21" s="227">
        <v>0</v>
      </c>
      <c r="E21" s="172"/>
      <c r="F21" s="166" t="str">
        <f t="shared" si="0"/>
        <v>Idaho*</v>
      </c>
      <c r="G21" s="97">
        <v>0</v>
      </c>
      <c r="H21" s="95">
        <v>0</v>
      </c>
      <c r="I21" s="95">
        <v>0</v>
      </c>
      <c r="J21" s="96">
        <v>0</v>
      </c>
      <c r="K21" s="95">
        <v>0</v>
      </c>
      <c r="L21" s="96">
        <v>0</v>
      </c>
      <c r="M21" s="95">
        <v>0</v>
      </c>
      <c r="N21" s="95">
        <v>0</v>
      </c>
      <c r="O21" s="97">
        <v>0</v>
      </c>
      <c r="P21" s="96">
        <v>0</v>
      </c>
      <c r="Q21" s="95">
        <v>0</v>
      </c>
      <c r="R21" s="95">
        <v>0</v>
      </c>
      <c r="S21" s="97">
        <v>0</v>
      </c>
    </row>
    <row r="22" spans="1:19" ht="12.75" customHeight="1" x14ac:dyDescent="0.3">
      <c r="A22" s="41" t="s">
        <v>232</v>
      </c>
      <c r="B22" s="44">
        <v>0</v>
      </c>
      <c r="C22" s="44">
        <v>0</v>
      </c>
      <c r="D22" s="227">
        <v>0</v>
      </c>
      <c r="E22" s="172"/>
      <c r="F22" s="166" t="str">
        <f t="shared" si="0"/>
        <v>Illinois*</v>
      </c>
      <c r="G22" s="97">
        <v>0</v>
      </c>
      <c r="H22" s="95">
        <v>0</v>
      </c>
      <c r="I22" s="95">
        <v>0</v>
      </c>
      <c r="J22" s="96">
        <v>0</v>
      </c>
      <c r="K22" s="95">
        <v>0</v>
      </c>
      <c r="L22" s="96">
        <v>0</v>
      </c>
      <c r="M22" s="95">
        <v>0</v>
      </c>
      <c r="N22" s="95">
        <v>0</v>
      </c>
      <c r="O22" s="97">
        <v>0</v>
      </c>
      <c r="P22" s="96">
        <v>0</v>
      </c>
      <c r="Q22" s="95">
        <v>0</v>
      </c>
      <c r="R22" s="95">
        <v>0</v>
      </c>
      <c r="S22" s="97">
        <v>0</v>
      </c>
    </row>
    <row r="23" spans="1:19" ht="12.75" customHeight="1" x14ac:dyDescent="0.3">
      <c r="A23" s="41" t="s">
        <v>21</v>
      </c>
      <c r="B23" s="39">
        <v>206.41778695345999</v>
      </c>
      <c r="C23" s="39">
        <v>205.00108827859901</v>
      </c>
      <c r="D23" s="56">
        <v>40.417130785481099</v>
      </c>
      <c r="E23" s="172"/>
      <c r="F23" s="166" t="str">
        <f t="shared" si="0"/>
        <v>Indiana</v>
      </c>
      <c r="G23" s="48">
        <v>20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</row>
    <row r="24" spans="1:19" ht="12.75" customHeight="1" x14ac:dyDescent="0.3">
      <c r="A24" s="41" t="s">
        <v>22</v>
      </c>
      <c r="B24" s="39">
        <v>280.16666666666703</v>
      </c>
      <c r="C24" s="39">
        <v>247.75</v>
      </c>
      <c r="D24" s="56">
        <v>30.6666666666667</v>
      </c>
      <c r="E24" s="172"/>
      <c r="F24" s="166" t="str">
        <f t="shared" si="0"/>
        <v>Iowa</v>
      </c>
      <c r="G24" s="48">
        <v>73</v>
      </c>
      <c r="H24" s="44">
        <v>0</v>
      </c>
      <c r="I24" s="44">
        <v>1</v>
      </c>
      <c r="J24" s="44">
        <v>0</v>
      </c>
      <c r="K24" s="44">
        <v>0</v>
      </c>
      <c r="L24" s="44">
        <v>0</v>
      </c>
      <c r="M24" s="39">
        <v>1</v>
      </c>
      <c r="N24" s="39">
        <v>3</v>
      </c>
      <c r="O24" s="39">
        <v>4</v>
      </c>
      <c r="P24" s="39">
        <v>1</v>
      </c>
      <c r="Q24" s="44">
        <v>0</v>
      </c>
      <c r="R24" s="44">
        <v>0</v>
      </c>
      <c r="S24" s="39">
        <v>10</v>
      </c>
    </row>
    <row r="25" spans="1:19" ht="12.75" customHeight="1" x14ac:dyDescent="0.3">
      <c r="A25" s="41" t="s">
        <v>23</v>
      </c>
      <c r="B25" s="39">
        <v>306.53217618284202</v>
      </c>
      <c r="C25" s="39">
        <v>290.66582398158403</v>
      </c>
      <c r="D25" s="56">
        <v>95.448945615982296</v>
      </c>
      <c r="E25" s="172"/>
      <c r="F25" s="166" t="str">
        <f t="shared" si="0"/>
        <v>Kansas</v>
      </c>
      <c r="G25" s="48">
        <v>82</v>
      </c>
      <c r="H25" s="44">
        <v>11</v>
      </c>
      <c r="I25" s="44">
        <v>1</v>
      </c>
      <c r="J25" s="44">
        <v>0</v>
      </c>
      <c r="K25" s="44">
        <v>0</v>
      </c>
      <c r="L25" s="39">
        <v>2</v>
      </c>
      <c r="M25" s="44">
        <v>0</v>
      </c>
      <c r="N25" s="39">
        <v>6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</row>
    <row r="26" spans="1:19" ht="12.75" customHeight="1" x14ac:dyDescent="0.3">
      <c r="A26" s="41" t="s">
        <v>24</v>
      </c>
      <c r="B26" s="39">
        <v>299.75</v>
      </c>
      <c r="C26" s="39">
        <v>299.75</v>
      </c>
      <c r="D26" s="56">
        <v>129.083333333333</v>
      </c>
      <c r="E26" s="172"/>
      <c r="F26" s="166" t="str">
        <f t="shared" si="0"/>
        <v>Kentucky</v>
      </c>
      <c r="G26" s="48">
        <v>164</v>
      </c>
      <c r="H26" s="39">
        <v>23</v>
      </c>
      <c r="I26" s="44">
        <v>0</v>
      </c>
      <c r="J26" s="39">
        <v>25</v>
      </c>
      <c r="K26" s="44">
        <v>0</v>
      </c>
      <c r="L26" s="39">
        <v>4</v>
      </c>
      <c r="M26" s="39">
        <v>128</v>
      </c>
      <c r="N26" s="39">
        <v>6</v>
      </c>
      <c r="O26" s="39">
        <v>103</v>
      </c>
      <c r="P26" s="39">
        <v>29</v>
      </c>
      <c r="Q26" s="39">
        <v>5</v>
      </c>
      <c r="R26" s="44">
        <v>0</v>
      </c>
      <c r="S26" s="44">
        <v>0</v>
      </c>
    </row>
    <row r="27" spans="1:19" ht="12.75" customHeight="1" x14ac:dyDescent="0.3">
      <c r="A27" s="41" t="s">
        <v>233</v>
      </c>
      <c r="B27" s="44">
        <v>0</v>
      </c>
      <c r="C27" s="44">
        <v>0</v>
      </c>
      <c r="D27" s="227">
        <v>0</v>
      </c>
      <c r="E27" s="172"/>
      <c r="F27" s="166" t="str">
        <f t="shared" si="0"/>
        <v>Louisiana*</v>
      </c>
      <c r="G27" s="97">
        <v>0</v>
      </c>
      <c r="H27" s="95">
        <v>0</v>
      </c>
      <c r="I27" s="95">
        <v>0</v>
      </c>
      <c r="J27" s="96">
        <v>0</v>
      </c>
      <c r="K27" s="95">
        <v>0</v>
      </c>
      <c r="L27" s="96">
        <v>0</v>
      </c>
      <c r="M27" s="95">
        <v>0</v>
      </c>
      <c r="N27" s="95">
        <v>0</v>
      </c>
      <c r="O27" s="97">
        <v>0</v>
      </c>
      <c r="P27" s="96">
        <v>0</v>
      </c>
      <c r="Q27" s="95">
        <v>0</v>
      </c>
      <c r="R27" s="95">
        <v>0</v>
      </c>
      <c r="S27" s="97">
        <v>0</v>
      </c>
    </row>
    <row r="28" spans="1:19" ht="18" customHeight="1" x14ac:dyDescent="0.3">
      <c r="A28" s="41" t="s">
        <v>26</v>
      </c>
      <c r="B28" s="39">
        <v>4998.4166666666697</v>
      </c>
      <c r="C28" s="39">
        <v>4996.1666666666697</v>
      </c>
      <c r="D28" s="56">
        <v>4698.8333333333303</v>
      </c>
      <c r="E28" s="172"/>
      <c r="F28" s="166" t="str">
        <f t="shared" si="0"/>
        <v>Maine</v>
      </c>
      <c r="G28" s="48">
        <v>7728</v>
      </c>
      <c r="H28" s="44">
        <v>0</v>
      </c>
      <c r="I28" s="44">
        <v>0</v>
      </c>
      <c r="J28" s="54">
        <v>89</v>
      </c>
      <c r="K28" s="44">
        <v>0</v>
      </c>
      <c r="L28" s="39">
        <v>231</v>
      </c>
      <c r="M28" s="39">
        <v>2</v>
      </c>
      <c r="N28" s="39">
        <v>58</v>
      </c>
      <c r="O28" s="54">
        <v>52</v>
      </c>
      <c r="P28" s="39">
        <v>56</v>
      </c>
      <c r="Q28" s="44">
        <v>0</v>
      </c>
      <c r="R28" s="44">
        <v>0</v>
      </c>
      <c r="S28" s="44">
        <v>0</v>
      </c>
    </row>
    <row r="29" spans="1:19" ht="12.75" customHeight="1" x14ac:dyDescent="0.3">
      <c r="A29" s="41" t="s">
        <v>234</v>
      </c>
      <c r="B29" s="44">
        <v>0</v>
      </c>
      <c r="C29" s="44">
        <v>0</v>
      </c>
      <c r="D29" s="227">
        <v>0</v>
      </c>
      <c r="E29" s="172"/>
      <c r="F29" s="166" t="str">
        <f t="shared" si="0"/>
        <v>Maryland*</v>
      </c>
      <c r="G29" s="97">
        <v>0</v>
      </c>
      <c r="H29" s="95">
        <v>0</v>
      </c>
      <c r="I29" s="95">
        <v>0</v>
      </c>
      <c r="J29" s="96">
        <v>0</v>
      </c>
      <c r="K29" s="95">
        <v>0</v>
      </c>
      <c r="L29" s="96">
        <v>0</v>
      </c>
      <c r="M29" s="95">
        <v>0</v>
      </c>
      <c r="N29" s="95">
        <v>0</v>
      </c>
      <c r="O29" s="97">
        <v>0</v>
      </c>
      <c r="P29" s="96">
        <v>0</v>
      </c>
      <c r="Q29" s="95">
        <v>0</v>
      </c>
      <c r="R29" s="95">
        <v>0</v>
      </c>
      <c r="S29" s="97">
        <v>0</v>
      </c>
    </row>
    <row r="30" spans="1:19" ht="12.75" customHeight="1" x14ac:dyDescent="0.3">
      <c r="A30" s="41" t="s">
        <v>28</v>
      </c>
      <c r="B30" s="39">
        <v>662.40966710518796</v>
      </c>
      <c r="C30" s="40">
        <v>432.84624065602901</v>
      </c>
      <c r="D30" s="227">
        <v>384.92452426602603</v>
      </c>
      <c r="E30" s="172"/>
      <c r="F30" s="166" t="str">
        <f t="shared" si="0"/>
        <v>Massachusetts</v>
      </c>
      <c r="G30" s="53">
        <v>1104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</row>
    <row r="31" spans="1:19" ht="12.75" customHeight="1" x14ac:dyDescent="0.3">
      <c r="A31" s="41" t="s">
        <v>235</v>
      </c>
      <c r="B31" s="44">
        <v>0</v>
      </c>
      <c r="C31" s="44">
        <v>0</v>
      </c>
      <c r="D31" s="227">
        <v>0</v>
      </c>
      <c r="E31" s="172"/>
      <c r="F31" s="166" t="str">
        <f t="shared" si="0"/>
        <v>Michigan*</v>
      </c>
      <c r="G31" s="97">
        <v>0</v>
      </c>
      <c r="H31" s="95">
        <v>0</v>
      </c>
      <c r="I31" s="95">
        <v>0</v>
      </c>
      <c r="J31" s="96">
        <v>0</v>
      </c>
      <c r="K31" s="95">
        <v>0</v>
      </c>
      <c r="L31" s="96">
        <v>0</v>
      </c>
      <c r="M31" s="95">
        <v>0</v>
      </c>
      <c r="N31" s="95">
        <v>0</v>
      </c>
      <c r="O31" s="97">
        <v>0</v>
      </c>
      <c r="P31" s="96">
        <v>0</v>
      </c>
      <c r="Q31" s="95">
        <v>0</v>
      </c>
      <c r="R31" s="95">
        <v>0</v>
      </c>
      <c r="S31" s="97">
        <v>0</v>
      </c>
    </row>
    <row r="32" spans="1:19" ht="12.75" customHeight="1" x14ac:dyDescent="0.3">
      <c r="A32" s="41" t="s">
        <v>236</v>
      </c>
      <c r="B32" s="39">
        <v>1.5</v>
      </c>
      <c r="C32" s="44">
        <v>0</v>
      </c>
      <c r="D32" s="227">
        <v>0</v>
      </c>
      <c r="E32" s="172"/>
      <c r="F32" s="166" t="str">
        <f t="shared" si="0"/>
        <v>Minnesota*</v>
      </c>
      <c r="G32" s="97">
        <v>0</v>
      </c>
      <c r="H32" s="95">
        <v>0</v>
      </c>
      <c r="I32" s="95">
        <v>0</v>
      </c>
      <c r="J32" s="96">
        <v>0</v>
      </c>
      <c r="K32" s="95">
        <v>0</v>
      </c>
      <c r="L32" s="96">
        <v>0</v>
      </c>
      <c r="M32" s="95">
        <v>0</v>
      </c>
      <c r="N32" s="95">
        <v>0</v>
      </c>
      <c r="O32" s="97">
        <v>0</v>
      </c>
      <c r="P32" s="96">
        <v>0</v>
      </c>
      <c r="Q32" s="95">
        <v>0</v>
      </c>
      <c r="R32" s="95">
        <v>0</v>
      </c>
      <c r="S32" s="97">
        <v>0</v>
      </c>
    </row>
    <row r="33" spans="1:19" ht="12.75" customHeight="1" x14ac:dyDescent="0.3">
      <c r="A33" s="41" t="s">
        <v>237</v>
      </c>
      <c r="B33" s="44">
        <v>0</v>
      </c>
      <c r="C33" s="44">
        <v>0</v>
      </c>
      <c r="D33" s="227">
        <v>0</v>
      </c>
      <c r="E33" s="172"/>
      <c r="F33" s="166" t="str">
        <f t="shared" si="0"/>
        <v>Mississippi*</v>
      </c>
      <c r="G33" s="97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</row>
    <row r="34" spans="1:19" ht="12.75" customHeight="1" x14ac:dyDescent="0.3">
      <c r="A34" s="41" t="s">
        <v>238</v>
      </c>
      <c r="B34" s="44">
        <v>0</v>
      </c>
      <c r="C34" s="44">
        <v>0</v>
      </c>
      <c r="D34" s="227">
        <v>0</v>
      </c>
      <c r="E34" s="172"/>
      <c r="F34" s="166" t="str">
        <f t="shared" si="0"/>
        <v>Missouri*</v>
      </c>
      <c r="G34" s="97">
        <v>0</v>
      </c>
      <c r="H34" s="95">
        <v>0</v>
      </c>
      <c r="I34" s="95">
        <v>0</v>
      </c>
      <c r="J34" s="96">
        <v>0</v>
      </c>
      <c r="K34" s="95">
        <v>0</v>
      </c>
      <c r="L34" s="96">
        <v>0</v>
      </c>
      <c r="M34" s="95">
        <v>0</v>
      </c>
      <c r="N34" s="95">
        <v>0</v>
      </c>
      <c r="O34" s="97">
        <v>0</v>
      </c>
      <c r="P34" s="96">
        <v>0</v>
      </c>
      <c r="Q34" s="95">
        <v>0</v>
      </c>
      <c r="R34" s="95">
        <v>0</v>
      </c>
      <c r="S34" s="97">
        <v>0</v>
      </c>
    </row>
    <row r="35" spans="1:19" ht="12.75" customHeight="1" x14ac:dyDescent="0.3">
      <c r="A35" s="41" t="s">
        <v>33</v>
      </c>
      <c r="B35" s="39">
        <v>197.833333333333</v>
      </c>
      <c r="C35" s="39">
        <v>94</v>
      </c>
      <c r="D35" s="56">
        <v>39.5833333333333</v>
      </c>
      <c r="E35" s="172"/>
      <c r="F35" s="166" t="str">
        <f t="shared" si="0"/>
        <v>Montana</v>
      </c>
      <c r="G35" s="48">
        <v>45</v>
      </c>
      <c r="H35" s="44">
        <v>0</v>
      </c>
      <c r="I35" s="44">
        <v>1</v>
      </c>
      <c r="J35" s="39">
        <v>38</v>
      </c>
      <c r="K35" s="44">
        <v>0</v>
      </c>
      <c r="L35" s="39">
        <v>14</v>
      </c>
      <c r="M35" s="39">
        <v>2</v>
      </c>
      <c r="N35" s="39">
        <v>11</v>
      </c>
      <c r="O35" s="44">
        <v>0</v>
      </c>
      <c r="P35" s="44">
        <v>4</v>
      </c>
      <c r="Q35" s="44">
        <v>1</v>
      </c>
      <c r="R35" s="44">
        <v>0</v>
      </c>
      <c r="S35" s="44">
        <v>1</v>
      </c>
    </row>
    <row r="36" spans="1:19" ht="12.75" customHeight="1" x14ac:dyDescent="0.3">
      <c r="A36" s="41" t="s">
        <v>239</v>
      </c>
      <c r="B36" s="44">
        <v>0</v>
      </c>
      <c r="C36" s="44">
        <v>0</v>
      </c>
      <c r="D36" s="227">
        <v>0</v>
      </c>
      <c r="E36" s="172"/>
      <c r="F36" s="166" t="str">
        <f t="shared" si="0"/>
        <v>Nebraska*</v>
      </c>
      <c r="G36" s="97">
        <v>0</v>
      </c>
      <c r="H36" s="95">
        <v>0</v>
      </c>
      <c r="I36" s="95">
        <v>0</v>
      </c>
      <c r="J36" s="96">
        <v>0</v>
      </c>
      <c r="K36" s="95">
        <v>0</v>
      </c>
      <c r="L36" s="96">
        <v>0</v>
      </c>
      <c r="M36" s="95">
        <v>0</v>
      </c>
      <c r="N36" s="95">
        <v>0</v>
      </c>
      <c r="O36" s="97">
        <v>0</v>
      </c>
      <c r="P36" s="96">
        <v>0</v>
      </c>
      <c r="Q36" s="95">
        <v>0</v>
      </c>
      <c r="R36" s="95">
        <v>0</v>
      </c>
      <c r="S36" s="97">
        <v>0</v>
      </c>
    </row>
    <row r="37" spans="1:19" ht="12.75" customHeight="1" x14ac:dyDescent="0.3">
      <c r="A37" s="41" t="s">
        <v>35</v>
      </c>
      <c r="B37" s="39">
        <v>744.42891099761198</v>
      </c>
      <c r="C37" s="39">
        <v>722.05094157209305</v>
      </c>
      <c r="D37" s="56">
        <v>251.473785952692</v>
      </c>
      <c r="E37" s="172"/>
      <c r="F37" s="166" t="str">
        <f t="shared" si="0"/>
        <v>Nevada</v>
      </c>
      <c r="G37" s="48">
        <v>402</v>
      </c>
      <c r="H37" s="44">
        <v>0</v>
      </c>
      <c r="I37" s="44">
        <v>0</v>
      </c>
      <c r="J37" s="39">
        <v>5</v>
      </c>
      <c r="K37" s="44">
        <v>2</v>
      </c>
      <c r="L37" s="39">
        <v>13</v>
      </c>
      <c r="M37" s="39">
        <v>4</v>
      </c>
      <c r="N37" s="39">
        <v>5</v>
      </c>
      <c r="O37" s="44">
        <v>0</v>
      </c>
      <c r="P37" s="39">
        <v>6</v>
      </c>
      <c r="Q37" s="44">
        <v>0</v>
      </c>
      <c r="R37" s="44">
        <v>0</v>
      </c>
      <c r="S37" s="44">
        <v>0</v>
      </c>
    </row>
    <row r="38" spans="1:19" ht="18" customHeight="1" x14ac:dyDescent="0.3">
      <c r="A38" s="41" t="s">
        <v>240</v>
      </c>
      <c r="B38" s="39">
        <v>31.0833333333333</v>
      </c>
      <c r="C38" s="44">
        <v>8.3333333333329998E-2</v>
      </c>
      <c r="D38" s="227">
        <v>0</v>
      </c>
      <c r="E38" s="172"/>
      <c r="F38" s="166" t="str">
        <f t="shared" si="0"/>
        <v>New Hampshire*</v>
      </c>
      <c r="G38" s="97">
        <v>0</v>
      </c>
      <c r="H38" s="95">
        <v>0</v>
      </c>
      <c r="I38" s="95">
        <v>0</v>
      </c>
      <c r="J38" s="96">
        <v>0</v>
      </c>
      <c r="K38" s="95">
        <v>0</v>
      </c>
      <c r="L38" s="96">
        <v>0</v>
      </c>
      <c r="M38" s="95">
        <v>0</v>
      </c>
      <c r="N38" s="95">
        <v>0</v>
      </c>
      <c r="O38" s="97">
        <v>0</v>
      </c>
      <c r="P38" s="96">
        <v>0</v>
      </c>
      <c r="Q38" s="95">
        <v>0</v>
      </c>
      <c r="R38" s="95">
        <v>0</v>
      </c>
      <c r="S38" s="97">
        <v>0</v>
      </c>
    </row>
    <row r="39" spans="1:19" ht="12.75" customHeight="1" x14ac:dyDescent="0.3">
      <c r="A39" s="41" t="s">
        <v>241</v>
      </c>
      <c r="B39" s="44">
        <v>44.75</v>
      </c>
      <c r="C39" s="44">
        <v>41.1666666666667</v>
      </c>
      <c r="D39" s="227">
        <v>38.5833333333333</v>
      </c>
      <c r="E39" s="172"/>
      <c r="F39" s="166" t="str">
        <f t="shared" si="0"/>
        <v>New Jersey*</v>
      </c>
      <c r="G39" s="53">
        <v>49</v>
      </c>
      <c r="H39" s="44">
        <v>0</v>
      </c>
      <c r="I39" s="44">
        <v>0</v>
      </c>
      <c r="J39" s="136">
        <v>33</v>
      </c>
      <c r="K39" s="44">
        <v>0</v>
      </c>
      <c r="L39" s="136">
        <v>3</v>
      </c>
      <c r="M39" s="44">
        <v>1</v>
      </c>
      <c r="N39" s="44">
        <v>11</v>
      </c>
      <c r="O39" s="53">
        <v>15</v>
      </c>
      <c r="P39" s="136">
        <v>3</v>
      </c>
      <c r="Q39" s="44">
        <v>0</v>
      </c>
      <c r="R39" s="44">
        <v>0</v>
      </c>
      <c r="S39" s="53">
        <v>3</v>
      </c>
    </row>
    <row r="40" spans="1:19" ht="12.75" customHeight="1" x14ac:dyDescent="0.3">
      <c r="A40" s="41" t="s">
        <v>38</v>
      </c>
      <c r="B40" s="39">
        <v>762.81131973891104</v>
      </c>
      <c r="C40" s="39">
        <v>710.98001390146101</v>
      </c>
      <c r="D40" s="56">
        <v>199.117849271306</v>
      </c>
      <c r="E40" s="172"/>
      <c r="F40" s="166" t="str">
        <f t="shared" si="0"/>
        <v>New Mexico</v>
      </c>
      <c r="G40" s="48">
        <v>272</v>
      </c>
      <c r="H40" s="44">
        <v>12</v>
      </c>
      <c r="I40" s="44">
        <v>0</v>
      </c>
      <c r="J40" s="39">
        <v>16</v>
      </c>
      <c r="K40" s="44">
        <v>0</v>
      </c>
      <c r="L40" s="39">
        <v>100</v>
      </c>
      <c r="M40" s="39">
        <v>28</v>
      </c>
      <c r="N40" s="39">
        <v>26</v>
      </c>
      <c r="O40" s="39">
        <v>64</v>
      </c>
      <c r="P40" s="39">
        <v>2</v>
      </c>
      <c r="Q40" s="44">
        <v>0</v>
      </c>
      <c r="R40" s="44">
        <v>0</v>
      </c>
      <c r="S40" s="44">
        <v>0</v>
      </c>
    </row>
    <row r="41" spans="1:19" ht="12.75" customHeight="1" x14ac:dyDescent="0.3">
      <c r="A41" s="41" t="s">
        <v>39</v>
      </c>
      <c r="B41" s="39">
        <v>2295.63812942818</v>
      </c>
      <c r="C41" s="44">
        <v>0</v>
      </c>
      <c r="D41" s="227">
        <v>0</v>
      </c>
      <c r="E41" s="172"/>
      <c r="F41" s="166" t="str">
        <f t="shared" si="0"/>
        <v>New York</v>
      </c>
      <c r="G41" s="97">
        <v>0</v>
      </c>
      <c r="H41" s="95">
        <v>0</v>
      </c>
      <c r="I41" s="95">
        <v>0</v>
      </c>
      <c r="J41" s="96">
        <v>0</v>
      </c>
      <c r="K41" s="95">
        <v>0</v>
      </c>
      <c r="L41" s="96">
        <v>0</v>
      </c>
      <c r="M41" s="95">
        <v>0</v>
      </c>
      <c r="N41" s="95">
        <v>0</v>
      </c>
      <c r="O41" s="97">
        <v>0</v>
      </c>
      <c r="P41" s="96">
        <v>0</v>
      </c>
      <c r="Q41" s="95">
        <v>0</v>
      </c>
      <c r="R41" s="95">
        <v>0</v>
      </c>
      <c r="S41" s="97">
        <v>0</v>
      </c>
    </row>
    <row r="42" spans="1:19" ht="12.75" customHeight="1" x14ac:dyDescent="0.3">
      <c r="A42" s="41" t="s">
        <v>40</v>
      </c>
      <c r="B42" s="39">
        <v>35.381395998007797</v>
      </c>
      <c r="C42" s="39">
        <v>35.298062664674497</v>
      </c>
      <c r="D42" s="56">
        <v>2.4246564838670102</v>
      </c>
      <c r="E42" s="172"/>
      <c r="F42" s="166" t="str">
        <f t="shared" si="0"/>
        <v>North Carolina</v>
      </c>
      <c r="G42" s="48">
        <v>4</v>
      </c>
      <c r="H42" s="44">
        <v>0</v>
      </c>
      <c r="I42" s="44">
        <v>0</v>
      </c>
      <c r="J42" s="39">
        <v>1</v>
      </c>
      <c r="K42" s="44">
        <v>0</v>
      </c>
      <c r="L42" s="39">
        <v>12</v>
      </c>
      <c r="M42" s="44">
        <v>0</v>
      </c>
      <c r="N42" s="39">
        <v>4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</row>
    <row r="43" spans="1:19" ht="12.75" customHeight="1" x14ac:dyDescent="0.3">
      <c r="A43" s="41" t="s">
        <v>242</v>
      </c>
      <c r="B43" s="44">
        <v>0</v>
      </c>
      <c r="C43" s="44">
        <v>0</v>
      </c>
      <c r="D43" s="227">
        <v>0</v>
      </c>
      <c r="E43" s="172"/>
      <c r="F43" s="166" t="str">
        <f t="shared" si="0"/>
        <v>North Dakota*</v>
      </c>
      <c r="G43" s="97">
        <v>0</v>
      </c>
      <c r="H43" s="95">
        <v>0</v>
      </c>
      <c r="I43" s="95">
        <v>0</v>
      </c>
      <c r="J43" s="96">
        <v>0</v>
      </c>
      <c r="K43" s="95">
        <v>0</v>
      </c>
      <c r="L43" s="96">
        <v>0</v>
      </c>
      <c r="M43" s="95">
        <v>0</v>
      </c>
      <c r="N43" s="95">
        <v>0</v>
      </c>
      <c r="O43" s="97">
        <v>0</v>
      </c>
      <c r="P43" s="96">
        <v>0</v>
      </c>
      <c r="Q43" s="95">
        <v>0</v>
      </c>
      <c r="R43" s="95">
        <v>0</v>
      </c>
      <c r="S43" s="97">
        <v>0</v>
      </c>
    </row>
    <row r="44" spans="1:19" ht="12.75" customHeight="1" x14ac:dyDescent="0.3">
      <c r="A44" s="41" t="s">
        <v>42</v>
      </c>
      <c r="B44" s="39">
        <v>610.74945247657297</v>
      </c>
      <c r="C44" s="39">
        <v>600.40523694779097</v>
      </c>
      <c r="D44" s="56">
        <v>145.29139892904999</v>
      </c>
      <c r="E44" s="172"/>
      <c r="F44" s="166" t="str">
        <f t="shared" si="0"/>
        <v>Ohio</v>
      </c>
      <c r="G44" s="48">
        <v>120</v>
      </c>
      <c r="H44" s="44">
        <v>1</v>
      </c>
      <c r="I44" s="39">
        <v>3</v>
      </c>
      <c r="J44" s="39">
        <v>71</v>
      </c>
      <c r="K44" s="44">
        <v>1</v>
      </c>
      <c r="L44" s="39">
        <v>6</v>
      </c>
      <c r="M44" s="39">
        <v>1</v>
      </c>
      <c r="N44" s="39">
        <v>21</v>
      </c>
      <c r="O44" s="39">
        <v>22</v>
      </c>
      <c r="P44" s="39">
        <v>3</v>
      </c>
      <c r="Q44" s="39">
        <v>4</v>
      </c>
      <c r="R44" s="44">
        <v>0</v>
      </c>
      <c r="S44" s="44">
        <v>35</v>
      </c>
    </row>
    <row r="45" spans="1:19" ht="12.75" customHeight="1" x14ac:dyDescent="0.3">
      <c r="A45" s="41" t="s">
        <v>243</v>
      </c>
      <c r="B45" s="44">
        <v>0</v>
      </c>
      <c r="C45" s="44">
        <v>0</v>
      </c>
      <c r="D45" s="227">
        <v>0</v>
      </c>
      <c r="E45" s="172"/>
      <c r="F45" s="166" t="str">
        <f t="shared" si="0"/>
        <v>Oklahoma*</v>
      </c>
      <c r="G45" s="97">
        <v>0</v>
      </c>
      <c r="H45" s="95">
        <v>0</v>
      </c>
      <c r="I45" s="95">
        <v>0</v>
      </c>
      <c r="J45" s="96">
        <v>0</v>
      </c>
      <c r="K45" s="95">
        <v>0</v>
      </c>
      <c r="L45" s="96">
        <v>0</v>
      </c>
      <c r="M45" s="95">
        <v>0</v>
      </c>
      <c r="N45" s="95">
        <v>0</v>
      </c>
      <c r="O45" s="97">
        <v>0</v>
      </c>
      <c r="P45" s="96">
        <v>0</v>
      </c>
      <c r="Q45" s="95">
        <v>0</v>
      </c>
      <c r="R45" s="95">
        <v>0</v>
      </c>
      <c r="S45" s="97">
        <v>0</v>
      </c>
    </row>
    <row r="46" spans="1:19" ht="12.75" customHeight="1" x14ac:dyDescent="0.3">
      <c r="A46" s="41" t="s">
        <v>44</v>
      </c>
      <c r="B46" s="44">
        <v>4665.7568257495104</v>
      </c>
      <c r="C46" s="44">
        <v>4665.1720742540501</v>
      </c>
      <c r="D46" s="227">
        <v>4569.07271988907</v>
      </c>
      <c r="E46" s="172"/>
      <c r="F46" s="166" t="str">
        <f t="shared" si="0"/>
        <v>Oregon</v>
      </c>
      <c r="G46" s="53">
        <v>6539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1</v>
      </c>
    </row>
    <row r="47" spans="1:19" ht="12.75" customHeight="1" x14ac:dyDescent="0.3">
      <c r="A47" s="41" t="s">
        <v>45</v>
      </c>
      <c r="B47" s="39">
        <v>372.38506316781297</v>
      </c>
      <c r="C47" s="39">
        <v>330.10065761678601</v>
      </c>
      <c r="D47" s="56">
        <v>66.219693713584405</v>
      </c>
      <c r="E47" s="172"/>
      <c r="F47" s="166" t="str">
        <f t="shared" si="0"/>
        <v>Pennsylvania</v>
      </c>
      <c r="G47" s="48">
        <v>171</v>
      </c>
      <c r="H47" s="44">
        <v>0</v>
      </c>
      <c r="I47" s="44">
        <v>0</v>
      </c>
      <c r="J47" s="44">
        <v>0</v>
      </c>
      <c r="K47" s="44">
        <v>0</v>
      </c>
      <c r="L47" s="39">
        <v>9</v>
      </c>
      <c r="M47" s="39">
        <v>4</v>
      </c>
      <c r="N47" s="39">
        <v>5</v>
      </c>
      <c r="O47" s="39">
        <v>3</v>
      </c>
      <c r="P47" s="44">
        <v>0</v>
      </c>
      <c r="Q47" s="44">
        <v>0</v>
      </c>
      <c r="R47" s="44">
        <v>0</v>
      </c>
      <c r="S47" s="44">
        <v>0</v>
      </c>
    </row>
    <row r="48" spans="1:19" ht="18" customHeight="1" x14ac:dyDescent="0.3">
      <c r="A48" s="41" t="s">
        <v>247</v>
      </c>
      <c r="B48" s="44">
        <v>3.3009708737864099</v>
      </c>
      <c r="C48" s="44">
        <v>0</v>
      </c>
      <c r="D48" s="227">
        <v>0</v>
      </c>
      <c r="E48" s="172"/>
      <c r="F48" s="166" t="str">
        <f t="shared" si="0"/>
        <v>Puerto Rico*</v>
      </c>
      <c r="G48" s="97">
        <v>0</v>
      </c>
      <c r="H48" s="95">
        <v>0</v>
      </c>
      <c r="I48" s="95">
        <v>0</v>
      </c>
      <c r="J48" s="96">
        <v>0</v>
      </c>
      <c r="K48" s="95">
        <v>0</v>
      </c>
      <c r="L48" s="96">
        <v>0</v>
      </c>
      <c r="M48" s="95">
        <v>0</v>
      </c>
      <c r="N48" s="95">
        <v>0</v>
      </c>
      <c r="O48" s="97">
        <v>0</v>
      </c>
      <c r="P48" s="96">
        <v>0</v>
      </c>
      <c r="Q48" s="95">
        <v>0</v>
      </c>
      <c r="R48" s="95">
        <v>0</v>
      </c>
      <c r="S48" s="97">
        <v>0</v>
      </c>
    </row>
    <row r="49" spans="1:19" ht="12.75" customHeight="1" x14ac:dyDescent="0.3">
      <c r="A49" s="41" t="s">
        <v>47</v>
      </c>
      <c r="B49" s="39">
        <v>114.907514967729</v>
      </c>
      <c r="C49" s="39">
        <v>108.069349057221</v>
      </c>
      <c r="D49" s="56">
        <v>8.0096200740857295</v>
      </c>
      <c r="E49" s="172"/>
      <c r="F49" s="166" t="str">
        <f t="shared" si="0"/>
        <v>Rhode Island</v>
      </c>
      <c r="G49" s="48">
        <v>18</v>
      </c>
      <c r="H49" s="44">
        <v>0</v>
      </c>
      <c r="I49" s="44">
        <v>0</v>
      </c>
      <c r="J49" s="44">
        <v>0</v>
      </c>
      <c r="K49" s="44">
        <v>0</v>
      </c>
      <c r="L49" s="39">
        <v>8</v>
      </c>
      <c r="M49" s="44">
        <v>0</v>
      </c>
      <c r="N49" s="44">
        <v>0</v>
      </c>
      <c r="O49" s="44">
        <v>0</v>
      </c>
      <c r="P49" s="44">
        <v>2</v>
      </c>
      <c r="Q49" s="44">
        <v>0</v>
      </c>
      <c r="R49" s="44">
        <v>0</v>
      </c>
      <c r="S49" s="44">
        <v>6</v>
      </c>
    </row>
    <row r="50" spans="1:19" ht="12.75" customHeight="1" x14ac:dyDescent="0.3">
      <c r="A50" s="41" t="s">
        <v>244</v>
      </c>
      <c r="B50" s="44">
        <v>16.698110513382499</v>
      </c>
      <c r="C50" s="44">
        <v>0</v>
      </c>
      <c r="D50" s="227">
        <v>0</v>
      </c>
      <c r="E50" s="172"/>
      <c r="F50" s="166" t="str">
        <f t="shared" si="0"/>
        <v>South Carolina*</v>
      </c>
      <c r="G50" s="97">
        <v>0</v>
      </c>
      <c r="H50" s="95">
        <v>0</v>
      </c>
      <c r="I50" s="95">
        <v>0</v>
      </c>
      <c r="J50" s="96">
        <v>0</v>
      </c>
      <c r="K50" s="95">
        <v>0</v>
      </c>
      <c r="L50" s="96">
        <v>0</v>
      </c>
      <c r="M50" s="95">
        <v>0</v>
      </c>
      <c r="N50" s="95">
        <v>0</v>
      </c>
      <c r="O50" s="97">
        <v>0</v>
      </c>
      <c r="P50" s="96">
        <v>0</v>
      </c>
      <c r="Q50" s="95">
        <v>0</v>
      </c>
      <c r="R50" s="95">
        <v>0</v>
      </c>
      <c r="S50" s="97">
        <v>0</v>
      </c>
    </row>
    <row r="51" spans="1:19" ht="12.75" customHeight="1" x14ac:dyDescent="0.3">
      <c r="A51" s="41" t="s">
        <v>245</v>
      </c>
      <c r="B51" s="44">
        <v>0</v>
      </c>
      <c r="C51" s="44">
        <v>0</v>
      </c>
      <c r="D51" s="227">
        <v>0</v>
      </c>
      <c r="E51" s="172"/>
      <c r="F51" s="166" t="str">
        <f t="shared" si="0"/>
        <v>South Dakota*</v>
      </c>
      <c r="G51" s="97">
        <v>0</v>
      </c>
      <c r="H51" s="95">
        <v>0</v>
      </c>
      <c r="I51" s="95">
        <v>0</v>
      </c>
      <c r="J51" s="96">
        <v>0</v>
      </c>
      <c r="K51" s="95">
        <v>0</v>
      </c>
      <c r="L51" s="96">
        <v>0</v>
      </c>
      <c r="M51" s="95">
        <v>0</v>
      </c>
      <c r="N51" s="95">
        <v>0</v>
      </c>
      <c r="O51" s="97">
        <v>0</v>
      </c>
      <c r="P51" s="96">
        <v>0</v>
      </c>
      <c r="Q51" s="95">
        <v>0</v>
      </c>
      <c r="R51" s="95">
        <v>0</v>
      </c>
      <c r="S51" s="97">
        <v>0</v>
      </c>
    </row>
    <row r="52" spans="1:19" ht="12.75" customHeight="1" x14ac:dyDescent="0.3">
      <c r="A52" s="41" t="s">
        <v>50</v>
      </c>
      <c r="B52" s="39">
        <v>167.333333333333</v>
      </c>
      <c r="C52" s="39">
        <v>167.333333333333</v>
      </c>
      <c r="D52" s="227">
        <v>51.648753790096599</v>
      </c>
      <c r="E52" s="172"/>
      <c r="F52" s="166" t="str">
        <f t="shared" si="0"/>
        <v>Tennessee</v>
      </c>
      <c r="G52" s="53">
        <v>65</v>
      </c>
      <c r="H52" s="44">
        <v>0</v>
      </c>
      <c r="I52" s="44">
        <v>0</v>
      </c>
      <c r="J52" s="44">
        <v>7</v>
      </c>
      <c r="K52" s="44">
        <v>0</v>
      </c>
      <c r="L52" s="44">
        <v>34</v>
      </c>
      <c r="M52" s="44">
        <v>5</v>
      </c>
      <c r="N52" s="44">
        <v>11</v>
      </c>
      <c r="O52" s="44">
        <v>12</v>
      </c>
      <c r="P52" s="44">
        <v>0</v>
      </c>
      <c r="Q52" s="44">
        <v>0</v>
      </c>
      <c r="R52" s="44">
        <v>0</v>
      </c>
      <c r="S52" s="44">
        <v>3</v>
      </c>
    </row>
    <row r="53" spans="1:19" ht="12.75" customHeight="1" x14ac:dyDescent="0.3">
      <c r="A53" s="41" t="s">
        <v>224</v>
      </c>
      <c r="B53" s="44">
        <v>0</v>
      </c>
      <c r="C53" s="44">
        <v>0</v>
      </c>
      <c r="D53" s="227">
        <v>0</v>
      </c>
      <c r="E53" s="172"/>
      <c r="F53" s="166" t="str">
        <f t="shared" si="0"/>
        <v>Texas*</v>
      </c>
      <c r="G53" s="97">
        <v>0</v>
      </c>
      <c r="H53" s="95">
        <v>0</v>
      </c>
      <c r="I53" s="95">
        <v>0</v>
      </c>
      <c r="J53" s="96">
        <v>0</v>
      </c>
      <c r="K53" s="95">
        <v>0</v>
      </c>
      <c r="L53" s="96">
        <v>0</v>
      </c>
      <c r="M53" s="95">
        <v>0</v>
      </c>
      <c r="N53" s="95">
        <v>0</v>
      </c>
      <c r="O53" s="97">
        <v>0</v>
      </c>
      <c r="P53" s="96">
        <v>0</v>
      </c>
      <c r="Q53" s="95">
        <v>0</v>
      </c>
      <c r="R53" s="95">
        <v>0</v>
      </c>
      <c r="S53" s="97">
        <v>0</v>
      </c>
    </row>
    <row r="54" spans="1:19" ht="12.75" customHeight="1" x14ac:dyDescent="0.3">
      <c r="A54" s="41" t="s">
        <v>225</v>
      </c>
      <c r="B54" s="44">
        <v>0</v>
      </c>
      <c r="C54" s="44">
        <v>0</v>
      </c>
      <c r="D54" s="227">
        <v>0</v>
      </c>
      <c r="E54" s="172"/>
      <c r="F54" s="166" t="str">
        <f t="shared" si="0"/>
        <v>Utah*</v>
      </c>
      <c r="G54" s="97">
        <v>0</v>
      </c>
      <c r="H54" s="95">
        <v>0</v>
      </c>
      <c r="I54" s="95">
        <v>0</v>
      </c>
      <c r="J54" s="96">
        <v>0</v>
      </c>
      <c r="K54" s="95">
        <v>0</v>
      </c>
      <c r="L54" s="96">
        <v>0</v>
      </c>
      <c r="M54" s="95">
        <v>0</v>
      </c>
      <c r="N54" s="95">
        <v>0</v>
      </c>
      <c r="O54" s="97">
        <v>0</v>
      </c>
      <c r="P54" s="96">
        <v>0</v>
      </c>
      <c r="Q54" s="95">
        <v>0</v>
      </c>
      <c r="R54" s="95">
        <v>0</v>
      </c>
      <c r="S54" s="97">
        <v>0</v>
      </c>
    </row>
    <row r="55" spans="1:19" ht="12.75" customHeight="1" x14ac:dyDescent="0.3">
      <c r="A55" s="41" t="s">
        <v>53</v>
      </c>
      <c r="B55" s="39">
        <v>219.916666666667</v>
      </c>
      <c r="C55" s="39">
        <v>150.166666666667</v>
      </c>
      <c r="D55" s="56">
        <v>87.9166666666667</v>
      </c>
      <c r="E55" s="172"/>
      <c r="F55" s="166" t="str">
        <f t="shared" si="0"/>
        <v>Vermont</v>
      </c>
      <c r="G55" s="48">
        <v>157</v>
      </c>
      <c r="H55" s="44">
        <v>0</v>
      </c>
      <c r="I55" s="44">
        <v>0</v>
      </c>
      <c r="J55" s="44">
        <v>2</v>
      </c>
      <c r="K55" s="44">
        <v>0</v>
      </c>
      <c r="L55" s="39">
        <v>3</v>
      </c>
      <c r="M55" s="39">
        <v>3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</row>
    <row r="56" spans="1:19" ht="12.75" customHeight="1" x14ac:dyDescent="0.3">
      <c r="A56" s="41" t="s">
        <v>223</v>
      </c>
      <c r="B56" s="44">
        <v>0</v>
      </c>
      <c r="C56" s="44">
        <v>0</v>
      </c>
      <c r="D56" s="227">
        <v>0</v>
      </c>
      <c r="E56" s="172"/>
      <c r="F56" s="166" t="str">
        <f t="shared" si="0"/>
        <v>Virgin Islands*</v>
      </c>
      <c r="G56" s="97">
        <v>0</v>
      </c>
      <c r="H56" s="95">
        <v>0</v>
      </c>
      <c r="I56" s="95">
        <v>0</v>
      </c>
      <c r="J56" s="96">
        <v>0</v>
      </c>
      <c r="K56" s="95">
        <v>0</v>
      </c>
      <c r="L56" s="96">
        <v>0</v>
      </c>
      <c r="M56" s="95">
        <v>0</v>
      </c>
      <c r="N56" s="95">
        <v>0</v>
      </c>
      <c r="O56" s="97">
        <v>0</v>
      </c>
      <c r="P56" s="96">
        <v>0</v>
      </c>
      <c r="Q56" s="95">
        <v>0</v>
      </c>
      <c r="R56" s="95">
        <v>0</v>
      </c>
      <c r="S56" s="97">
        <v>0</v>
      </c>
    </row>
    <row r="57" spans="1:19" ht="12.75" customHeight="1" x14ac:dyDescent="0.3">
      <c r="A57" s="41" t="s">
        <v>222</v>
      </c>
      <c r="B57" s="44">
        <v>0</v>
      </c>
      <c r="C57" s="44">
        <v>0</v>
      </c>
      <c r="D57" s="227">
        <v>0</v>
      </c>
      <c r="E57" s="172"/>
      <c r="F57" s="166" t="str">
        <f t="shared" si="0"/>
        <v>Virginia*</v>
      </c>
      <c r="G57" s="97">
        <v>0</v>
      </c>
      <c r="H57" s="95">
        <v>0</v>
      </c>
      <c r="I57" s="95">
        <v>0</v>
      </c>
      <c r="J57" s="96">
        <v>0</v>
      </c>
      <c r="K57" s="95">
        <v>0</v>
      </c>
      <c r="L57" s="96">
        <v>0</v>
      </c>
      <c r="M57" s="95">
        <v>0</v>
      </c>
      <c r="N57" s="95">
        <v>0</v>
      </c>
      <c r="O57" s="97">
        <v>0</v>
      </c>
      <c r="P57" s="96">
        <v>0</v>
      </c>
      <c r="Q57" s="95">
        <v>0</v>
      </c>
      <c r="R57" s="95">
        <v>0</v>
      </c>
      <c r="S57" s="97">
        <v>0</v>
      </c>
    </row>
    <row r="58" spans="1:19" ht="18" customHeight="1" x14ac:dyDescent="0.3">
      <c r="A58" s="41" t="s">
        <v>56</v>
      </c>
      <c r="B58" s="39">
        <v>7736.75</v>
      </c>
      <c r="C58" s="39">
        <v>7560.1666666666697</v>
      </c>
      <c r="D58" s="56">
        <v>4658.5833333333303</v>
      </c>
      <c r="E58" s="172"/>
      <c r="F58" s="166" t="str">
        <f t="shared" si="0"/>
        <v>Washington</v>
      </c>
      <c r="G58" s="48">
        <v>5215</v>
      </c>
      <c r="H58" s="39">
        <v>171</v>
      </c>
      <c r="I58" s="44">
        <v>0</v>
      </c>
      <c r="J58" s="39">
        <v>25</v>
      </c>
      <c r="K58" s="44">
        <v>1</v>
      </c>
      <c r="L58" s="39">
        <v>168</v>
      </c>
      <c r="M58" s="39">
        <v>8</v>
      </c>
      <c r="N58" s="39">
        <v>67</v>
      </c>
      <c r="O58" s="39">
        <v>172</v>
      </c>
      <c r="P58" s="44">
        <v>2</v>
      </c>
      <c r="Q58" s="39">
        <v>9</v>
      </c>
      <c r="R58" s="44">
        <v>0</v>
      </c>
      <c r="S58" s="44">
        <v>179</v>
      </c>
    </row>
    <row r="59" spans="1:19" ht="12.75" customHeight="1" x14ac:dyDescent="0.3">
      <c r="A59" s="41" t="s">
        <v>221</v>
      </c>
      <c r="B59" s="44">
        <v>0</v>
      </c>
      <c r="C59" s="44">
        <v>0</v>
      </c>
      <c r="D59" s="227">
        <v>0</v>
      </c>
      <c r="F59" s="166" t="str">
        <f t="shared" si="0"/>
        <v>West Virginia*</v>
      </c>
      <c r="G59" s="97">
        <v>0</v>
      </c>
      <c r="H59" s="95">
        <v>0</v>
      </c>
      <c r="I59" s="95">
        <v>0</v>
      </c>
      <c r="J59" s="96">
        <v>0</v>
      </c>
      <c r="K59" s="95">
        <v>0</v>
      </c>
      <c r="L59" s="96">
        <v>0</v>
      </c>
      <c r="M59" s="95">
        <v>0</v>
      </c>
      <c r="N59" s="95">
        <v>0</v>
      </c>
      <c r="O59" s="97">
        <v>0</v>
      </c>
      <c r="P59" s="96">
        <v>0</v>
      </c>
      <c r="Q59" s="95">
        <v>0</v>
      </c>
      <c r="R59" s="95">
        <v>0</v>
      </c>
      <c r="S59" s="97">
        <v>0</v>
      </c>
    </row>
    <row r="60" spans="1:19" ht="12.75" customHeight="1" x14ac:dyDescent="0.3">
      <c r="A60" s="41" t="s">
        <v>58</v>
      </c>
      <c r="B60" s="39">
        <v>214.75</v>
      </c>
      <c r="C60" s="40">
        <v>166.583333333333</v>
      </c>
      <c r="D60" s="56">
        <v>70.25</v>
      </c>
      <c r="F60" s="166" t="str">
        <f t="shared" si="0"/>
        <v>Wisconsin</v>
      </c>
      <c r="G60" s="48">
        <v>99</v>
      </c>
      <c r="H60" s="44">
        <v>1</v>
      </c>
      <c r="I60" s="44">
        <v>0</v>
      </c>
      <c r="J60" s="39">
        <v>11</v>
      </c>
      <c r="K60" s="44">
        <v>0</v>
      </c>
      <c r="L60" s="39">
        <v>40</v>
      </c>
      <c r="M60" s="44">
        <v>0</v>
      </c>
      <c r="N60" s="39">
        <v>3</v>
      </c>
      <c r="O60" s="44">
        <v>0</v>
      </c>
      <c r="P60" s="44">
        <v>5</v>
      </c>
      <c r="Q60" s="39">
        <v>1</v>
      </c>
      <c r="R60" s="44">
        <v>0</v>
      </c>
      <c r="S60" s="44">
        <v>9</v>
      </c>
    </row>
    <row r="61" spans="1:19" ht="12.75" customHeight="1" x14ac:dyDescent="0.3">
      <c r="A61" s="42" t="s">
        <v>59</v>
      </c>
      <c r="B61" s="46">
        <v>18.1666666666667</v>
      </c>
      <c r="C61" s="46">
        <v>16.9166666666667</v>
      </c>
      <c r="D61" s="57">
        <v>13.25</v>
      </c>
      <c r="E61" s="257"/>
      <c r="F61" s="166" t="str">
        <f t="shared" si="0"/>
        <v>Wyoming</v>
      </c>
      <c r="G61" s="51">
        <v>10</v>
      </c>
      <c r="H61" s="47">
        <v>0</v>
      </c>
      <c r="I61" s="47">
        <v>0</v>
      </c>
      <c r="J61" s="46">
        <v>26</v>
      </c>
      <c r="K61" s="47">
        <v>0</v>
      </c>
      <c r="L61" s="46">
        <v>4</v>
      </c>
      <c r="M61" s="47">
        <v>0</v>
      </c>
      <c r="N61" s="47">
        <v>1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</row>
    <row r="62" spans="1:19" ht="12.75" customHeight="1" x14ac:dyDescent="0.25">
      <c r="A62" s="126" t="s">
        <v>226</v>
      </c>
      <c r="B62" s="126"/>
      <c r="C62" s="126"/>
      <c r="D62" s="126"/>
      <c r="E62" s="15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</row>
    <row r="63" spans="1:19" x14ac:dyDescent="0.25">
      <c r="A63" s="164" t="s">
        <v>266</v>
      </c>
    </row>
  </sheetData>
  <phoneticPr fontId="0" type="noConversion"/>
  <printOptions horizontalCentered="1" verticalCentered="1"/>
  <pageMargins left="0.25" right="0.25" top="0.25" bottom="0.25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63"/>
  <sheetViews>
    <sheetView zoomScale="85" zoomScaleNormal="85" zoomScaleSheetLayoutView="100" workbookViewId="0"/>
  </sheetViews>
  <sheetFormatPr defaultColWidth="9.08984375" defaultRowHeight="12.5" x14ac:dyDescent="0.25"/>
  <cols>
    <col min="1" max="1" width="15.7265625" style="2" customWidth="1"/>
    <col min="2" max="4" width="12.7265625" style="2" customWidth="1"/>
    <col min="5" max="5" width="1.6328125" style="149" hidden="1" customWidth="1"/>
    <col min="6" max="6" width="15.6328125" style="149" hidden="1" customWidth="1"/>
    <col min="7" max="7" width="13.453125" style="2" bestFit="1" customWidth="1"/>
    <col min="8" max="9" width="12.6328125" style="2" bestFit="1" customWidth="1"/>
    <col min="10" max="10" width="11.6328125" style="2" bestFit="1" customWidth="1"/>
    <col min="11" max="11" width="11.08984375" style="2" bestFit="1" customWidth="1"/>
    <col min="12" max="12" width="7.6328125" style="2" bestFit="1" customWidth="1"/>
    <col min="13" max="13" width="11.6328125" style="2" bestFit="1" customWidth="1"/>
    <col min="14" max="14" width="11" style="2" bestFit="1" customWidth="1"/>
    <col min="15" max="15" width="10" style="2" bestFit="1" customWidth="1"/>
    <col min="16" max="16" width="12.6328125" style="2" bestFit="1" customWidth="1"/>
    <col min="17" max="17" width="11.90625" style="2" bestFit="1" customWidth="1"/>
    <col min="18" max="18" width="10.90625" style="2" bestFit="1" customWidth="1"/>
    <col min="19" max="19" width="7.36328125" style="2" bestFit="1" customWidth="1"/>
    <col min="20" max="16384" width="9.08984375" style="2"/>
  </cols>
  <sheetData>
    <row r="1" spans="1:19" s="111" customFormat="1" ht="13" x14ac:dyDescent="0.3">
      <c r="A1" s="179" t="s">
        <v>194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s="111" customFormat="1" ht="13" x14ac:dyDescent="0.3">
      <c r="A2" s="179" t="s">
        <v>193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</row>
    <row r="5" spans="1:19" s="149" customFormat="1" ht="20" customHeight="1" x14ac:dyDescent="0.25">
      <c r="B5" s="194" t="s">
        <v>84</v>
      </c>
      <c r="C5" s="198"/>
      <c r="D5" s="198"/>
      <c r="E5" s="171"/>
      <c r="G5" s="194" t="s">
        <v>106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19" s="4" customFormat="1" ht="45" customHeight="1" x14ac:dyDescent="0.3">
      <c r="A6" s="21" t="s">
        <v>147</v>
      </c>
      <c r="B6" s="21" t="s">
        <v>143</v>
      </c>
      <c r="C6" s="21" t="s">
        <v>148</v>
      </c>
      <c r="D6" s="103" t="s">
        <v>132</v>
      </c>
      <c r="E6" s="173"/>
      <c r="F6" s="168" t="str">
        <f>A6</f>
        <v xml:space="preserve"> STATE</v>
      </c>
      <c r="G6" s="170" t="s">
        <v>133</v>
      </c>
      <c r="H6" s="21" t="s">
        <v>145</v>
      </c>
      <c r="I6" s="21" t="s">
        <v>131</v>
      </c>
      <c r="J6" s="21" t="s">
        <v>134</v>
      </c>
      <c r="K6" s="21" t="s">
        <v>135</v>
      </c>
      <c r="L6" s="21" t="s">
        <v>136</v>
      </c>
      <c r="M6" s="21" t="s">
        <v>137</v>
      </c>
      <c r="N6" s="21" t="s">
        <v>138</v>
      </c>
      <c r="O6" s="21" t="s">
        <v>139</v>
      </c>
      <c r="P6" s="21" t="s">
        <v>140</v>
      </c>
      <c r="Q6" s="21" t="s">
        <v>146</v>
      </c>
      <c r="R6" s="21" t="s">
        <v>142</v>
      </c>
      <c r="S6" s="168" t="s">
        <v>261</v>
      </c>
    </row>
    <row r="7" spans="1:19" s="4" customFormat="1" ht="12.75" customHeight="1" x14ac:dyDescent="0.3">
      <c r="A7" s="33" t="s">
        <v>3</v>
      </c>
      <c r="B7" s="39">
        <f>SUM(B8:B61)</f>
        <v>53685.161333231074</v>
      </c>
      <c r="C7" s="39">
        <f>SUM(C8:C61)</f>
        <v>49415.622131131568</v>
      </c>
      <c r="D7" s="226">
        <f>SUM(D8:D61)</f>
        <v>22611.995364598202</v>
      </c>
      <c r="E7" s="172"/>
      <c r="F7" s="165" t="str">
        <f t="shared" ref="F7:F61" si="0">A7</f>
        <v>United States</v>
      </c>
      <c r="G7" s="122">
        <f>IF($D7&gt;0,'5A'!G7/(2*$D7)," ")</f>
        <v>0.66230333761021054</v>
      </c>
      <c r="H7" s="117">
        <f>IF($D7&gt;0,'5A'!H7/(2*$D7)," ")</f>
        <v>1.1365648889277786E-2</v>
      </c>
      <c r="I7" s="122">
        <f>IF($D7&gt;0,'5A'!I7/(2*$D7)," ")</f>
        <v>1.2272247341535352E-2</v>
      </c>
      <c r="J7" s="117">
        <f>IF($D7&gt;0,'5A'!J7/(2*$D7)," ")</f>
        <v>1.3554752469119228E-2</v>
      </c>
      <c r="K7" s="122">
        <f>IF($D7&gt;0,'5A'!K7/(2*$D7)," ")</f>
        <v>9.0659845225756657E-4</v>
      </c>
      <c r="L7" s="117">
        <f>IF($D7&gt;0,'5A'!L7/(2*$D7)," ")</f>
        <v>9.2738388018737419E-2</v>
      </c>
      <c r="M7" s="122">
        <f>IF($D7&gt;0,'5A'!M7/(2*$D7)," ")</f>
        <v>1.2382808128396032E-2</v>
      </c>
      <c r="N7" s="117">
        <f>IF($D7&gt;0,'5A'!N7/(2*$D7)," ")</f>
        <v>5.1388653732843528E-2</v>
      </c>
      <c r="O7" s="122">
        <f>IF($D7&gt;0,'5A'!O7/(2*$D7)," ")</f>
        <v>2.5030962145257692E-2</v>
      </c>
      <c r="P7" s="117">
        <f>IF($D7&gt;0,'5A'!P7/(2*$D7)," ")</f>
        <v>1.7358043537126579E-2</v>
      </c>
      <c r="Q7" s="122">
        <f>IF($D7&gt;0,'5A'!Q7/(2*$D7)," ")</f>
        <v>2.0564306356086266E-3</v>
      </c>
      <c r="R7" s="117">
        <f>IF($D7&gt;0,'5A'!R7/(2*$D7)," ")</f>
        <v>0</v>
      </c>
      <c r="S7" s="120">
        <f>IF($D7&gt;0,'5A'!S7/(2*$D7)," ")</f>
        <v>2.7640196715169714E-2</v>
      </c>
    </row>
    <row r="8" spans="1:19" s="4" customFormat="1" ht="18" customHeight="1" x14ac:dyDescent="0.3">
      <c r="A8" s="41" t="s">
        <v>7</v>
      </c>
      <c r="B8" s="39">
        <f>'5A'!B8</f>
        <v>28.0833333333333</v>
      </c>
      <c r="C8" s="39">
        <f>'5A'!C8</f>
        <v>26.0833333333333</v>
      </c>
      <c r="D8" s="227">
        <f>'5A'!D8</f>
        <v>11.5</v>
      </c>
      <c r="E8" s="172"/>
      <c r="F8" s="166" t="str">
        <f t="shared" si="0"/>
        <v>Alabama</v>
      </c>
      <c r="G8" s="123">
        <f>IF($D8&gt;0,'5A'!G8/(2*$D8)," ")</f>
        <v>0.69565217391304346</v>
      </c>
      <c r="H8" s="25">
        <f>IF($D8&gt;0,'5A'!H8/(2*$D8)," ")</f>
        <v>0</v>
      </c>
      <c r="I8" s="123">
        <f>IF($D8&gt;0,'5A'!I8/(2*$D8)," ")</f>
        <v>8.6956521739130432E-2</v>
      </c>
      <c r="J8" s="25">
        <f>IF($D8&gt;0,'5A'!J8/(2*$D8)," ")</f>
        <v>8.6956521739130432E-2</v>
      </c>
      <c r="K8" s="123">
        <f>IF($D8&gt;0,'5A'!K8/(2*$D8)," ")</f>
        <v>0</v>
      </c>
      <c r="L8" s="25">
        <f>IF($D8&gt;0,'5A'!L8/(2*$D8)," ")</f>
        <v>4.3478260869565216E-2</v>
      </c>
      <c r="M8" s="123">
        <f>IF($D8&gt;0,'5A'!M8/(2*$D8)," ")</f>
        <v>0</v>
      </c>
      <c r="N8" s="25">
        <f>IF($D8&gt;0,'5A'!N8/(2*$D8)," ")</f>
        <v>4.3478260869565216E-2</v>
      </c>
      <c r="O8" s="123">
        <f>IF($D8&gt;0,'5A'!O8/(2*$D8)," ")</f>
        <v>0.13043478260869565</v>
      </c>
      <c r="P8" s="25">
        <f>IF($D8&gt;0,'5A'!P8/(2*$D8)," ")</f>
        <v>0</v>
      </c>
      <c r="Q8" s="123">
        <f>IF($D8&gt;0,'5A'!Q8/(2*$D8)," ")</f>
        <v>0</v>
      </c>
      <c r="R8" s="25">
        <f>IF($D8&gt;0,'5A'!R8/(2*$D8)," ")</f>
        <v>0</v>
      </c>
      <c r="S8" s="35">
        <f>IF($D8&gt;0,'5A'!S8/(2*$D8)," ")</f>
        <v>0</v>
      </c>
    </row>
    <row r="9" spans="1:19" ht="12.75" customHeight="1" x14ac:dyDescent="0.3">
      <c r="A9" s="41" t="s">
        <v>8</v>
      </c>
      <c r="B9" s="39">
        <f>'5A'!B9</f>
        <v>275.41666666666703</v>
      </c>
      <c r="C9" s="39">
        <f>'5A'!C9</f>
        <v>222.833333333333</v>
      </c>
      <c r="D9" s="56">
        <f>'5A'!D9</f>
        <v>111.166666666667</v>
      </c>
      <c r="E9" s="172"/>
      <c r="F9" s="166" t="str">
        <f t="shared" si="0"/>
        <v>Alaska</v>
      </c>
      <c r="G9" s="123">
        <f>IF($D9&gt;0,'5A'!G9/(2*$D9)," ")</f>
        <v>0.67466266866566516</v>
      </c>
      <c r="H9" s="25">
        <f>IF($D9&gt;0,'5A'!H9/(2*$D9)," ")</f>
        <v>0</v>
      </c>
      <c r="I9" s="123">
        <f>IF($D9&gt;0,'5A'!I9/(2*$D9)," ")</f>
        <v>0</v>
      </c>
      <c r="J9" s="25">
        <f>IF($D9&gt;0,'5A'!J9/(2*$D9)," ")</f>
        <v>8.9955022488755355E-3</v>
      </c>
      <c r="K9" s="123">
        <f>IF($D9&gt;0,'5A'!K9/(2*$D9)," ")</f>
        <v>4.4977511244377677E-3</v>
      </c>
      <c r="L9" s="25">
        <f>IF($D9&gt;0,'5A'!L9/(2*$D9)," ")</f>
        <v>0.35532233883058367</v>
      </c>
      <c r="M9" s="123">
        <f>IF($D9&gt;0,'5A'!M9/(2*$D9)," ")</f>
        <v>0.33733133433283258</v>
      </c>
      <c r="N9" s="25">
        <f>IF($D9&gt;0,'5A'!N9/(2*$D9)," ")</f>
        <v>3.1484257871064375E-2</v>
      </c>
      <c r="O9" s="123">
        <f>IF($D9&gt;0,'5A'!O9/(2*$D9)," ")</f>
        <v>4.4977511244377677E-3</v>
      </c>
      <c r="P9" s="25">
        <f>IF($D9&gt;0,'5A'!P9/(2*$D9)," ")</f>
        <v>4.0479760119939909E-2</v>
      </c>
      <c r="Q9" s="123">
        <f>IF($D9&gt;0,'5A'!Q9/(2*$D9)," ")</f>
        <v>4.4977511244377677E-3</v>
      </c>
      <c r="R9" s="25">
        <f>IF($D9&gt;0,'5A'!R9/(2*$D9)," ")</f>
        <v>0</v>
      </c>
      <c r="S9" s="35">
        <f>IF($D9&gt;0,'5A'!S9/(2*$D9)," ")</f>
        <v>0</v>
      </c>
    </row>
    <row r="10" spans="1:19" ht="12.75" customHeight="1" x14ac:dyDescent="0.3">
      <c r="A10" s="41" t="s">
        <v>9</v>
      </c>
      <c r="B10" s="39">
        <f>'5A'!B10</f>
        <v>228.25</v>
      </c>
      <c r="C10" s="39">
        <f>'5A'!C10</f>
        <v>185.916666666667</v>
      </c>
      <c r="D10" s="56">
        <f>'5A'!D10</f>
        <v>27.9166666666667</v>
      </c>
      <c r="E10" s="172"/>
      <c r="F10" s="166" t="str">
        <f t="shared" si="0"/>
        <v>Arizona</v>
      </c>
      <c r="G10" s="123">
        <f>IF($D10&gt;0,'5A'!G10/(2*$D10)," ")</f>
        <v>0.59104477611940232</v>
      </c>
      <c r="H10" s="25">
        <f>IF($D10&gt;0,'5A'!H10/(2*$D10)," ")</f>
        <v>0</v>
      </c>
      <c r="I10" s="123">
        <f>IF($D10&gt;0,'5A'!I10/(2*$D10)," ")</f>
        <v>0</v>
      </c>
      <c r="J10" s="25">
        <f>IF($D10&gt;0,'5A'!J10/(2*$D10)," ")</f>
        <v>1.791044776119401E-2</v>
      </c>
      <c r="K10" s="123">
        <f>IF($D10&gt;0,'5A'!K10/(2*$D10)," ")</f>
        <v>0</v>
      </c>
      <c r="L10" s="25">
        <f>IF($D10&gt;0,'5A'!L10/(2*$D10)," ")</f>
        <v>0.51940298507462623</v>
      </c>
      <c r="M10" s="123">
        <f>IF($D10&gt;0,'5A'!M10/(2*$D10)," ")</f>
        <v>7.164179104477604E-2</v>
      </c>
      <c r="N10" s="25">
        <f>IF($D10&gt;0,'5A'!N10/(2*$D10)," ")</f>
        <v>5.3731343283582027E-2</v>
      </c>
      <c r="O10" s="123">
        <f>IF($D10&gt;0,'5A'!O10/(2*$D10)," ")</f>
        <v>0</v>
      </c>
      <c r="P10" s="25">
        <f>IF($D10&gt;0,'5A'!P10/(2*$D10)," ")</f>
        <v>0.12537313432835806</v>
      </c>
      <c r="Q10" s="123">
        <f>IF($D10&gt;0,'5A'!Q10/(2*$D10)," ")</f>
        <v>0</v>
      </c>
      <c r="R10" s="25">
        <f>IF($D10&gt;0,'5A'!R10/(2*$D10)," ")</f>
        <v>0</v>
      </c>
      <c r="S10" s="35">
        <f>IF($D10&gt;0,'5A'!S10/(2*$D10)," ")</f>
        <v>0</v>
      </c>
    </row>
    <row r="11" spans="1:19" ht="12.75" customHeight="1" x14ac:dyDescent="0.3">
      <c r="A11" s="41" t="s">
        <v>10</v>
      </c>
      <c r="B11" s="39">
        <f>'5A'!B11</f>
        <v>68.9166666666667</v>
      </c>
      <c r="C11" s="39">
        <f>'5A'!C11</f>
        <v>53.9166666666667</v>
      </c>
      <c r="D11" s="56">
        <f>'5A'!D11</f>
        <v>8.5833333333333393</v>
      </c>
      <c r="E11" s="172"/>
      <c r="F11" s="166" t="str">
        <f t="shared" si="0"/>
        <v>Arkansas</v>
      </c>
      <c r="G11" s="123">
        <f>IF($D11&gt;0,'5A'!G11/(2*$D11)," ")</f>
        <v>0.81553398058252369</v>
      </c>
      <c r="H11" s="25">
        <f>IF($D11&gt;0,'5A'!H11/(2*$D11)," ")</f>
        <v>0</v>
      </c>
      <c r="I11" s="123">
        <f>IF($D11&gt;0,'5A'!I11/(2*$D11)," ")</f>
        <v>0</v>
      </c>
      <c r="J11" s="25">
        <f>IF($D11&gt;0,'5A'!J11/(2*$D11)," ")</f>
        <v>0.11650485436893196</v>
      </c>
      <c r="K11" s="123">
        <f>IF($D11&gt;0,'5A'!K11/(2*$D11)," ")</f>
        <v>0</v>
      </c>
      <c r="L11" s="25">
        <f>IF($D11&gt;0,'5A'!L11/(2*$D11)," ")</f>
        <v>5.825242718446598E-2</v>
      </c>
      <c r="M11" s="123">
        <f>IF($D11&gt;0,'5A'!M11/(2*$D11)," ")</f>
        <v>0.11650485436893196</v>
      </c>
      <c r="N11" s="25">
        <f>IF($D11&gt;0,'5A'!N11/(2*$D11)," ")</f>
        <v>5.825242718446598E-2</v>
      </c>
      <c r="O11" s="123">
        <f>IF($D11&gt;0,'5A'!O11/(2*$D11)," ")</f>
        <v>0</v>
      </c>
      <c r="P11" s="25">
        <f>IF($D11&gt;0,'5A'!P11/(2*$D11)," ")</f>
        <v>0</v>
      </c>
      <c r="Q11" s="123">
        <f>IF($D11&gt;0,'5A'!Q11/(2*$D11)," ")</f>
        <v>0</v>
      </c>
      <c r="R11" s="25">
        <f>IF($D11&gt;0,'5A'!R11/(2*$D11)," ")</f>
        <v>0</v>
      </c>
      <c r="S11" s="35">
        <f>IF($D11&gt;0,'5A'!S11/(2*$D11)," ")</f>
        <v>0</v>
      </c>
    </row>
    <row r="12" spans="1:19" ht="12.75" customHeight="1" x14ac:dyDescent="0.3">
      <c r="A12" s="41" t="s">
        <v>11</v>
      </c>
      <c r="B12" s="39">
        <f>'5A'!B12</f>
        <v>26317.680827136501</v>
      </c>
      <c r="C12" s="39">
        <f>'5A'!C12</f>
        <v>25363.605151463202</v>
      </c>
      <c r="D12" s="56">
        <f>'5A'!D12</f>
        <v>6672.2007860982603</v>
      </c>
      <c r="E12" s="172"/>
      <c r="F12" s="166" t="str">
        <f t="shared" si="0"/>
        <v>California</v>
      </c>
      <c r="G12" s="123">
        <f>IF($D12&gt;0,'5A'!G12/(2*$D12)," ")</f>
        <v>0.536404720831687</v>
      </c>
      <c r="H12" s="25">
        <f>IF($D12&gt;0,'5A'!H12/(2*$D12)," ")</f>
        <v>2.1881835496347108E-2</v>
      </c>
      <c r="I12" s="123">
        <f>IF($D12&gt;0,'5A'!I12/(2*$D12)," ")</f>
        <v>4.0766159280865848E-2</v>
      </c>
      <c r="J12" s="25">
        <f>IF($D12&gt;0,'5A'!J12/(2*$D12)," ")</f>
        <v>1.5437185315916112E-2</v>
      </c>
      <c r="K12" s="123">
        <f>IF($D12&gt;0,'5A'!K12/(2*$D12)," ")</f>
        <v>2.6228227478498249E-3</v>
      </c>
      <c r="L12" s="25">
        <f>IF($D12&gt;0,'5A'!L12/(2*$D12)," ")</f>
        <v>0.25471355771261583</v>
      </c>
      <c r="M12" s="123">
        <f>IF($D12&gt;0,'5A'!M12/(2*$D12)," ")</f>
        <v>2.0458017433228632E-2</v>
      </c>
      <c r="N12" s="25">
        <f>IF($D12&gt;0,'5A'!N12/(2*$D12)," ")</f>
        <v>0.15407210198797827</v>
      </c>
      <c r="O12" s="123">
        <f>IF($D12&gt;0,'5A'!O12/(2*$D12)," ")</f>
        <v>4.8709565317211032E-2</v>
      </c>
      <c r="P12" s="25">
        <f>IF($D12&gt;0,'5A'!P12/(2*$D12)," ")</f>
        <v>4.9159192073985288E-2</v>
      </c>
      <c r="Q12" s="123">
        <f>IF($D12&gt;0,'5A'!Q12/(2*$D12)," ")</f>
        <v>5.095769910108231E-3</v>
      </c>
      <c r="R12" s="25">
        <f>IF($D12&gt;0,'5A'!R12/(2*$D12)," ")</f>
        <v>0</v>
      </c>
      <c r="S12" s="35">
        <f>IF($D12&gt;0,'5A'!S12/(2*$D12)," ")</f>
        <v>7.4263352660547899E-2</v>
      </c>
    </row>
    <row r="13" spans="1:19" ht="12.75" customHeight="1" x14ac:dyDescent="0.3">
      <c r="A13" s="41" t="s">
        <v>12</v>
      </c>
      <c r="B13" s="44">
        <f>'5A'!B13</f>
        <v>0</v>
      </c>
      <c r="C13" s="44">
        <f>'5A'!C13</f>
        <v>0</v>
      </c>
      <c r="D13" s="227">
        <f>'5A'!D13</f>
        <v>0</v>
      </c>
      <c r="E13" s="172"/>
      <c r="F13" s="166" t="str">
        <f t="shared" si="0"/>
        <v>Colorado</v>
      </c>
      <c r="G13" s="123" t="str">
        <f>IF($D13&gt;0,'5A'!G13/(2*$D13)," ")</f>
        <v xml:space="preserve"> </v>
      </c>
      <c r="H13" s="25" t="str">
        <f>IF($D13&gt;0,'5A'!H13/(2*$D13)," ")</f>
        <v xml:space="preserve"> </v>
      </c>
      <c r="I13" s="123" t="str">
        <f>IF($D13&gt;0,'5A'!I13/(2*$D13)," ")</f>
        <v xml:space="preserve"> </v>
      </c>
      <c r="J13" s="25" t="str">
        <f>IF($D13&gt;0,'5A'!J13/(2*$D13)," ")</f>
        <v xml:space="preserve"> </v>
      </c>
      <c r="K13" s="123" t="str">
        <f>IF($D13&gt;0,'5A'!K13/(2*$D13)," ")</f>
        <v xml:space="preserve"> </v>
      </c>
      <c r="L13" s="25" t="str">
        <f>IF($D13&gt;0,'5A'!L13/(2*$D13)," ")</f>
        <v xml:space="preserve"> </v>
      </c>
      <c r="M13" s="123" t="str">
        <f>IF($D13&gt;0,'5A'!M13/(2*$D13)," ")</f>
        <v xml:space="preserve"> </v>
      </c>
      <c r="N13" s="25" t="str">
        <f>IF($D13&gt;0,'5A'!N13/(2*$D13)," ")</f>
        <v xml:space="preserve"> </v>
      </c>
      <c r="O13" s="123" t="str">
        <f>IF($D13&gt;0,'5A'!O13/(2*$D13)," ")</f>
        <v xml:space="preserve"> </v>
      </c>
      <c r="P13" s="25" t="str">
        <f>IF($D13&gt;0,'5A'!P13/(2*$D13)," ")</f>
        <v xml:space="preserve"> </v>
      </c>
      <c r="Q13" s="123" t="str">
        <f>IF($D13&gt;0,'5A'!Q13/(2*$D13)," ")</f>
        <v xml:space="preserve"> </v>
      </c>
      <c r="R13" s="25" t="str">
        <f>IF($D13&gt;0,'5A'!R13/(2*$D13)," ")</f>
        <v xml:space="preserve"> </v>
      </c>
      <c r="S13" s="35" t="str">
        <f>IF($D13&gt;0,'5A'!S13/(2*$D13)," ")</f>
        <v xml:space="preserve"> </v>
      </c>
    </row>
    <row r="14" spans="1:19" ht="12.75" customHeight="1" x14ac:dyDescent="0.3">
      <c r="A14" s="41" t="s">
        <v>227</v>
      </c>
      <c r="B14" s="44">
        <f>'5A'!B14</f>
        <v>0</v>
      </c>
      <c r="C14" s="44">
        <f>'5A'!C14</f>
        <v>0</v>
      </c>
      <c r="D14" s="227">
        <f>'5A'!D14</f>
        <v>0</v>
      </c>
      <c r="E14" s="172"/>
      <c r="F14" s="166" t="str">
        <f t="shared" si="0"/>
        <v>Connecticut *</v>
      </c>
      <c r="G14" s="124" t="s">
        <v>151</v>
      </c>
      <c r="H14" s="119" t="s">
        <v>151</v>
      </c>
      <c r="I14" s="124" t="s">
        <v>151</v>
      </c>
      <c r="J14" s="119" t="s">
        <v>151</v>
      </c>
      <c r="K14" s="124" t="s">
        <v>151</v>
      </c>
      <c r="L14" s="119" t="s">
        <v>151</v>
      </c>
      <c r="M14" s="124" t="s">
        <v>151</v>
      </c>
      <c r="N14" s="119" t="s">
        <v>151</v>
      </c>
      <c r="O14" s="124" t="s">
        <v>151</v>
      </c>
      <c r="P14" s="119" t="s">
        <v>151</v>
      </c>
      <c r="Q14" s="124" t="s">
        <v>151</v>
      </c>
      <c r="R14" s="119" t="s">
        <v>151</v>
      </c>
      <c r="S14" s="121" t="s">
        <v>151</v>
      </c>
    </row>
    <row r="15" spans="1:19" ht="12.75" customHeight="1" x14ac:dyDescent="0.3">
      <c r="A15" s="41" t="s">
        <v>228</v>
      </c>
      <c r="B15" s="39">
        <f>'5A'!B15</f>
        <v>14.0833333333333</v>
      </c>
      <c r="C15" s="44">
        <f>'5A'!C15</f>
        <v>0</v>
      </c>
      <c r="D15" s="227">
        <f>'5A'!D15</f>
        <v>0</v>
      </c>
      <c r="E15" s="172"/>
      <c r="F15" s="166" t="str">
        <f t="shared" si="0"/>
        <v>Delaware*</v>
      </c>
      <c r="G15" s="124" t="s">
        <v>151</v>
      </c>
      <c r="H15" s="119" t="s">
        <v>151</v>
      </c>
      <c r="I15" s="124" t="s">
        <v>151</v>
      </c>
      <c r="J15" s="119" t="s">
        <v>151</v>
      </c>
      <c r="K15" s="124" t="s">
        <v>151</v>
      </c>
      <c r="L15" s="119" t="s">
        <v>151</v>
      </c>
      <c r="M15" s="124" t="s">
        <v>151</v>
      </c>
      <c r="N15" s="119" t="s">
        <v>151</v>
      </c>
      <c r="O15" s="124" t="s">
        <v>151</v>
      </c>
      <c r="P15" s="119" t="s">
        <v>151</v>
      </c>
      <c r="Q15" s="124" t="s">
        <v>151</v>
      </c>
      <c r="R15" s="119" t="s">
        <v>151</v>
      </c>
      <c r="S15" s="121" t="s">
        <v>151</v>
      </c>
    </row>
    <row r="16" spans="1:19" ht="12.75" customHeight="1" x14ac:dyDescent="0.3">
      <c r="A16" s="41" t="s">
        <v>229</v>
      </c>
      <c r="B16" s="44">
        <f>'5A'!B16</f>
        <v>0</v>
      </c>
      <c r="C16" s="44">
        <f>'5A'!C16</f>
        <v>0</v>
      </c>
      <c r="D16" s="227">
        <f>'5A'!D16</f>
        <v>0</v>
      </c>
      <c r="E16" s="172"/>
      <c r="F16" s="166" t="str">
        <f t="shared" si="0"/>
        <v>District of Col.*</v>
      </c>
      <c r="G16" s="124" t="s">
        <v>151</v>
      </c>
      <c r="H16" s="119" t="s">
        <v>151</v>
      </c>
      <c r="I16" s="124" t="s">
        <v>151</v>
      </c>
      <c r="J16" s="119" t="s">
        <v>151</v>
      </c>
      <c r="K16" s="124" t="s">
        <v>151</v>
      </c>
      <c r="L16" s="119" t="s">
        <v>151</v>
      </c>
      <c r="M16" s="124" t="s">
        <v>151</v>
      </c>
      <c r="N16" s="119" t="s">
        <v>151</v>
      </c>
      <c r="O16" s="124" t="s">
        <v>151</v>
      </c>
      <c r="P16" s="119" t="s">
        <v>151</v>
      </c>
      <c r="Q16" s="124" t="s">
        <v>151</v>
      </c>
      <c r="R16" s="119" t="s">
        <v>151</v>
      </c>
      <c r="S16" s="121" t="s">
        <v>151</v>
      </c>
    </row>
    <row r="17" spans="1:19" ht="12.75" customHeight="1" x14ac:dyDescent="0.3">
      <c r="A17" s="41" t="s">
        <v>15</v>
      </c>
      <c r="B17" s="39">
        <f>'5A'!B17</f>
        <v>793.84393939393999</v>
      </c>
      <c r="C17" s="39">
        <f>'5A'!C17</f>
        <v>772.46060606060598</v>
      </c>
      <c r="D17" s="56">
        <f>'5A'!D17</f>
        <v>35.739393939393899</v>
      </c>
      <c r="E17" s="172"/>
      <c r="F17" s="166" t="str">
        <f t="shared" si="0"/>
        <v>Florida</v>
      </c>
      <c r="G17" s="123">
        <f>IF($D17&gt;0,'5A'!G17/(2*$D17)," ")</f>
        <v>0.37773444124130956</v>
      </c>
      <c r="H17" s="25">
        <f>IF($D17&gt;0,'5A'!H17/(2*$D17)," ")</f>
        <v>1.3990164490418873E-2</v>
      </c>
      <c r="I17" s="123">
        <f>IF($D17&gt;0,'5A'!I17/(2*$D17)," ")</f>
        <v>0</v>
      </c>
      <c r="J17" s="25">
        <f>IF($D17&gt;0,'5A'!J17/(2*$D17)," ")</f>
        <v>0.33576394777005297</v>
      </c>
      <c r="K17" s="123">
        <f>IF($D17&gt;0,'5A'!K17/(2*$D17)," ")</f>
        <v>0</v>
      </c>
      <c r="L17" s="25">
        <f>IF($D17&gt;0,'5A'!L17/(2*$D17)," ")</f>
        <v>0.30778361878921517</v>
      </c>
      <c r="M17" s="123">
        <f>IF($D17&gt;0,'5A'!M17/(2*$D17)," ")</f>
        <v>0.26581312531795859</v>
      </c>
      <c r="N17" s="25">
        <f>IF($D17&gt;0,'5A'!N17/(2*$D17)," ")</f>
        <v>0.2098524673562831</v>
      </c>
      <c r="O17" s="123">
        <f>IF($D17&gt;0,'5A'!O17/(2*$D17)," ")</f>
        <v>0.4197049347125662</v>
      </c>
      <c r="P17" s="25">
        <f>IF($D17&gt;0,'5A'!P17/(2*$D17)," ")</f>
        <v>0</v>
      </c>
      <c r="Q17" s="123">
        <f>IF($D17&gt;0,'5A'!Q17/(2*$D17)," ")</f>
        <v>1.3990164490418873E-2</v>
      </c>
      <c r="R17" s="25">
        <f>IF($D17&gt;0,'5A'!R17/(2*$D17)," ")</f>
        <v>0</v>
      </c>
      <c r="S17" s="35">
        <f>IF($D17&gt;0,'5A'!S17/(2*$D17)," ")</f>
        <v>0.13990164490418872</v>
      </c>
    </row>
    <row r="18" spans="1:19" ht="18" customHeight="1" x14ac:dyDescent="0.3">
      <c r="A18" s="41" t="s">
        <v>230</v>
      </c>
      <c r="B18" s="44">
        <f>'5A'!B18</f>
        <v>0</v>
      </c>
      <c r="C18" s="54">
        <f>'5A'!C18</f>
        <v>0</v>
      </c>
      <c r="D18" s="227">
        <f>'5A'!D18</f>
        <v>0</v>
      </c>
      <c r="E18" s="172"/>
      <c r="F18" s="166" t="str">
        <f t="shared" si="0"/>
        <v>Georgia*</v>
      </c>
      <c r="G18" s="124" t="s">
        <v>151</v>
      </c>
      <c r="H18" s="119" t="s">
        <v>151</v>
      </c>
      <c r="I18" s="124" t="s">
        <v>151</v>
      </c>
      <c r="J18" s="119" t="s">
        <v>151</v>
      </c>
      <c r="K18" s="124" t="s">
        <v>151</v>
      </c>
      <c r="L18" s="119" t="s">
        <v>151</v>
      </c>
      <c r="M18" s="124" t="s">
        <v>151</v>
      </c>
      <c r="N18" s="119" t="s">
        <v>151</v>
      </c>
      <c r="O18" s="124" t="s">
        <v>151</v>
      </c>
      <c r="P18" s="119" t="s">
        <v>151</v>
      </c>
      <c r="Q18" s="124" t="s">
        <v>151</v>
      </c>
      <c r="R18" s="119" t="s">
        <v>151</v>
      </c>
      <c r="S18" s="121" t="s">
        <v>151</v>
      </c>
    </row>
    <row r="19" spans="1:19" ht="12.75" customHeight="1" x14ac:dyDescent="0.3">
      <c r="A19" s="41" t="s">
        <v>17</v>
      </c>
      <c r="B19" s="39">
        <f>'5A'!B19</f>
        <v>31.8429819425373</v>
      </c>
      <c r="C19" s="39">
        <f>'5A'!C19</f>
        <v>31.090624072372101</v>
      </c>
      <c r="D19" s="56">
        <f>'5A'!D19</f>
        <v>0.91885057347634003</v>
      </c>
      <c r="E19" s="172"/>
      <c r="F19" s="166" t="str">
        <f t="shared" si="0"/>
        <v>Guam</v>
      </c>
      <c r="G19" s="123">
        <f>IF($D19&gt;0,'5A'!G19/(2*$D19)," ")</f>
        <v>1.0883162386422014</v>
      </c>
      <c r="H19" s="25">
        <f>IF($D19&gt;0,'5A'!H19/(2*$D19)," ")</f>
        <v>0</v>
      </c>
      <c r="I19" s="123">
        <f>IF($D19&gt;0,'5A'!I19/(2*$D19)," ")</f>
        <v>0</v>
      </c>
      <c r="J19" s="25">
        <f>IF($D19&gt;0,'5A'!J19/(2*$D19)," ")</f>
        <v>6.5298974318532075</v>
      </c>
      <c r="K19" s="123">
        <f>IF($D19&gt;0,'5A'!K19/(2*$D19)," ")</f>
        <v>0</v>
      </c>
      <c r="L19" s="25">
        <f>IF($D19&gt;0,'5A'!L19/(2*$D19)," ")</f>
        <v>0</v>
      </c>
      <c r="M19" s="123">
        <f>IF($D19&gt;0,'5A'!M19/(2*$D19)," ")</f>
        <v>0</v>
      </c>
      <c r="N19" s="25">
        <f>IF($D19&gt;0,'5A'!N19/(2*$D19)," ")</f>
        <v>0</v>
      </c>
      <c r="O19" s="123">
        <f>IF($D19&gt;0,'5A'!O19/(2*$D19)," ")</f>
        <v>0</v>
      </c>
      <c r="P19" s="25">
        <f>IF($D19&gt;0,'5A'!P19/(2*$D19)," ")</f>
        <v>0</v>
      </c>
      <c r="Q19" s="123">
        <f>IF($D19&gt;0,'5A'!Q19/(2*$D19)," ")</f>
        <v>1.0883162386422014</v>
      </c>
      <c r="R19" s="25">
        <f>IF($D19&gt;0,'5A'!R19/(2*$D19)," ")</f>
        <v>0</v>
      </c>
      <c r="S19" s="35">
        <f>IF($D19&gt;0,'5A'!S19/(2*$D19)," ")</f>
        <v>0</v>
      </c>
    </row>
    <row r="20" spans="1:19" ht="12.75" customHeight="1" x14ac:dyDescent="0.3">
      <c r="A20" s="41" t="s">
        <v>18</v>
      </c>
      <c r="B20" s="39">
        <f>'5A'!B20</f>
        <v>919.20959393842395</v>
      </c>
      <c r="C20" s="39">
        <f>'5A'!C20</f>
        <v>919.04292727175698</v>
      </c>
      <c r="D20" s="56">
        <f>'5A'!D20</f>
        <v>163.17058854916999</v>
      </c>
      <c r="E20" s="172"/>
      <c r="F20" s="166" t="str">
        <f t="shared" si="0"/>
        <v>Hawaii</v>
      </c>
      <c r="G20" s="123">
        <f>IF($D20&gt;0,'5A'!G20/(2*$D20)," ")</f>
        <v>0.65881971105108716</v>
      </c>
      <c r="H20" s="25">
        <f>IF($D20&gt;0,'5A'!H20/(2*$D20)," ")</f>
        <v>6.1285554516380195E-3</v>
      </c>
      <c r="I20" s="123">
        <f>IF($D20&gt;0,'5A'!I20/(2*$D20)," ")</f>
        <v>9.1928331774570292E-3</v>
      </c>
      <c r="J20" s="25">
        <f>IF($D20&gt;0,'5A'!J20/(2*$D20)," ")</f>
        <v>4.5964165887285149E-2</v>
      </c>
      <c r="K20" s="123">
        <f>IF($D20&gt;0,'5A'!K20/(2*$D20)," ")</f>
        <v>3.0642777258190097E-3</v>
      </c>
      <c r="L20" s="25">
        <f>IF($D20&gt;0,'5A'!L20/(2*$D20)," ")</f>
        <v>3.6771332709828117E-2</v>
      </c>
      <c r="M20" s="123">
        <f>IF($D20&gt;0,'5A'!M20/(2*$D20)," ")</f>
        <v>0</v>
      </c>
      <c r="N20" s="25">
        <f>IF($D20&gt;0,'5A'!N20/(2*$D20)," ")</f>
        <v>9.1928331774570292E-3</v>
      </c>
      <c r="O20" s="123">
        <f>IF($D20&gt;0,'5A'!O20/(2*$D20)," ")</f>
        <v>3.0642777258190097E-3</v>
      </c>
      <c r="P20" s="25">
        <f>IF($D20&gt;0,'5A'!P20/(2*$D20)," ")</f>
        <v>0</v>
      </c>
      <c r="Q20" s="123">
        <f>IF($D20&gt;0,'5A'!Q20/(2*$D20)," ")</f>
        <v>0</v>
      </c>
      <c r="R20" s="25">
        <f>IF($D20&gt;0,'5A'!R20/(2*$D20)," ")</f>
        <v>0</v>
      </c>
      <c r="S20" s="35">
        <f>IF($D20&gt;0,'5A'!S20/(2*$D20)," ")</f>
        <v>6.1285554516380195E-3</v>
      </c>
    </row>
    <row r="21" spans="1:19" ht="12.75" customHeight="1" x14ac:dyDescent="0.3">
      <c r="A21" s="41" t="s">
        <v>231</v>
      </c>
      <c r="B21" s="44">
        <f>'5A'!B21</f>
        <v>0</v>
      </c>
      <c r="C21" s="44">
        <f>'5A'!C21</f>
        <v>0</v>
      </c>
      <c r="D21" s="227">
        <f>'5A'!D21</f>
        <v>0</v>
      </c>
      <c r="E21" s="172"/>
      <c r="F21" s="166" t="str">
        <f t="shared" si="0"/>
        <v>Idaho*</v>
      </c>
      <c r="G21" s="124" t="s">
        <v>151</v>
      </c>
      <c r="H21" s="119" t="s">
        <v>151</v>
      </c>
      <c r="I21" s="124" t="s">
        <v>151</v>
      </c>
      <c r="J21" s="119" t="s">
        <v>151</v>
      </c>
      <c r="K21" s="124" t="s">
        <v>151</v>
      </c>
      <c r="L21" s="119" t="s">
        <v>151</v>
      </c>
      <c r="M21" s="124" t="s">
        <v>151</v>
      </c>
      <c r="N21" s="119" t="s">
        <v>151</v>
      </c>
      <c r="O21" s="124" t="s">
        <v>151</v>
      </c>
      <c r="P21" s="119" t="s">
        <v>151</v>
      </c>
      <c r="Q21" s="124" t="s">
        <v>151</v>
      </c>
      <c r="R21" s="119" t="s">
        <v>151</v>
      </c>
      <c r="S21" s="121" t="s">
        <v>151</v>
      </c>
    </row>
    <row r="22" spans="1:19" ht="12.75" customHeight="1" x14ac:dyDescent="0.3">
      <c r="A22" s="41" t="s">
        <v>232</v>
      </c>
      <c r="B22" s="44">
        <f>'5A'!B22</f>
        <v>0</v>
      </c>
      <c r="C22" s="44">
        <f>'5A'!C22</f>
        <v>0</v>
      </c>
      <c r="D22" s="227">
        <f>'5A'!D22</f>
        <v>0</v>
      </c>
      <c r="E22" s="172"/>
      <c r="F22" s="166" t="str">
        <f t="shared" si="0"/>
        <v>Illinois*</v>
      </c>
      <c r="G22" s="124" t="s">
        <v>151</v>
      </c>
      <c r="H22" s="119" t="s">
        <v>151</v>
      </c>
      <c r="I22" s="124" t="s">
        <v>151</v>
      </c>
      <c r="J22" s="119" t="s">
        <v>151</v>
      </c>
      <c r="K22" s="124" t="s">
        <v>151</v>
      </c>
      <c r="L22" s="119" t="s">
        <v>151</v>
      </c>
      <c r="M22" s="124" t="s">
        <v>151</v>
      </c>
      <c r="N22" s="119" t="s">
        <v>151</v>
      </c>
      <c r="O22" s="124" t="s">
        <v>151</v>
      </c>
      <c r="P22" s="119" t="s">
        <v>151</v>
      </c>
      <c r="Q22" s="124" t="s">
        <v>151</v>
      </c>
      <c r="R22" s="119" t="s">
        <v>151</v>
      </c>
      <c r="S22" s="121" t="s">
        <v>151</v>
      </c>
    </row>
    <row r="23" spans="1:19" ht="12.75" customHeight="1" x14ac:dyDescent="0.3">
      <c r="A23" s="41" t="s">
        <v>21</v>
      </c>
      <c r="B23" s="39">
        <f>'5A'!B23</f>
        <v>206.41778695345999</v>
      </c>
      <c r="C23" s="39">
        <f>'5A'!C23</f>
        <v>205.00108827859901</v>
      </c>
      <c r="D23" s="56">
        <f>'5A'!D23</f>
        <v>40.417130785481099</v>
      </c>
      <c r="E23" s="172"/>
      <c r="F23" s="166" t="str">
        <f t="shared" si="0"/>
        <v>Indiana</v>
      </c>
      <c r="G23" s="123">
        <f>IF($D23&gt;0,'5A'!G23/(2*$D23)," ")</f>
        <v>0.24741983920323865</v>
      </c>
      <c r="H23" s="25">
        <f>IF($D23&gt;0,'5A'!H23/(2*$D23)," ")</f>
        <v>0</v>
      </c>
      <c r="I23" s="123">
        <f>IF($D23&gt;0,'5A'!I23/(2*$D23)," ")</f>
        <v>0</v>
      </c>
      <c r="J23" s="25">
        <f>IF($D23&gt;0,'5A'!J23/(2*$D23)," ")</f>
        <v>0</v>
      </c>
      <c r="K23" s="123">
        <f>IF($D23&gt;0,'5A'!K23/(2*$D23)," ")</f>
        <v>0</v>
      </c>
      <c r="L23" s="25">
        <f>IF($D23&gt;0,'5A'!L23/(2*$D23)," ")</f>
        <v>0</v>
      </c>
      <c r="M23" s="123">
        <f>IF($D23&gt;0,'5A'!M23/(2*$D23)," ")</f>
        <v>0</v>
      </c>
      <c r="N23" s="25">
        <f>IF($D23&gt;0,'5A'!N23/(2*$D23)," ")</f>
        <v>0</v>
      </c>
      <c r="O23" s="123">
        <f>IF($D23&gt;0,'5A'!O23/(2*$D23)," ")</f>
        <v>0</v>
      </c>
      <c r="P23" s="25">
        <f>IF($D23&gt;0,'5A'!P23/(2*$D23)," ")</f>
        <v>0</v>
      </c>
      <c r="Q23" s="123">
        <f>IF($D23&gt;0,'5A'!Q23/(2*$D23)," ")</f>
        <v>0</v>
      </c>
      <c r="R23" s="25">
        <v>4.1911148365465214E-4</v>
      </c>
      <c r="S23" s="35">
        <v>4.1911148365465214E-4</v>
      </c>
    </row>
    <row r="24" spans="1:19" ht="12.75" customHeight="1" x14ac:dyDescent="0.3">
      <c r="A24" s="41" t="s">
        <v>22</v>
      </c>
      <c r="B24" s="39">
        <f>'5A'!B24</f>
        <v>280.16666666666703</v>
      </c>
      <c r="C24" s="39">
        <f>'5A'!C24</f>
        <v>247.75</v>
      </c>
      <c r="D24" s="56">
        <f>'5A'!D24</f>
        <v>30.6666666666667</v>
      </c>
      <c r="E24" s="172"/>
      <c r="F24" s="166" t="str">
        <f t="shared" si="0"/>
        <v>Iowa</v>
      </c>
      <c r="G24" s="123">
        <f>IF($D24&gt;0,'5A'!G24/(2*$D24)," ")</f>
        <v>1.1902173913043466</v>
      </c>
      <c r="H24" s="25">
        <f>IF($D24&gt;0,'5A'!H24/(2*$D24)," ")</f>
        <v>0</v>
      </c>
      <c r="I24" s="123">
        <f>IF($D24&gt;0,'5A'!I24/(2*$D24)," ")</f>
        <v>1.6304347826086939E-2</v>
      </c>
      <c r="J24" s="25">
        <f>IF($D24&gt;0,'5A'!J24/(2*$D24)," ")</f>
        <v>0</v>
      </c>
      <c r="K24" s="123">
        <f>IF($D24&gt;0,'5A'!K24/(2*$D24)," ")</f>
        <v>0</v>
      </c>
      <c r="L24" s="25">
        <f>IF($D24&gt;0,'5A'!L24/(2*$D24)," ")</f>
        <v>0</v>
      </c>
      <c r="M24" s="123">
        <f>IF($D24&gt;0,'5A'!M24/(2*$D24)," ")</f>
        <v>1.6304347826086939E-2</v>
      </c>
      <c r="N24" s="25">
        <f>IF($D24&gt;0,'5A'!N24/(2*$D24)," ")</f>
        <v>4.8913043478260816E-2</v>
      </c>
      <c r="O24" s="123">
        <f>IF($D24&gt;0,'5A'!O24/(2*$D24)," ")</f>
        <v>6.5217391304347755E-2</v>
      </c>
      <c r="P24" s="25">
        <f>IF($D24&gt;0,'5A'!P24/(2*$D24)," ")</f>
        <v>1.6304347826086939E-2</v>
      </c>
      <c r="Q24" s="123">
        <f>IF($D24&gt;0,'5A'!Q24/(2*$D24)," ")</f>
        <v>0</v>
      </c>
      <c r="R24" s="25">
        <f>IF($D23&gt;0,'5A'!R23/(2*$D23)," ")</f>
        <v>0</v>
      </c>
      <c r="S24" s="35">
        <f>IF($D24&gt;0,'5A'!S24/(2*$D24)," ")</f>
        <v>0.1630434782608694</v>
      </c>
    </row>
    <row r="25" spans="1:19" ht="12.75" customHeight="1" x14ac:dyDescent="0.3">
      <c r="A25" s="41" t="s">
        <v>23</v>
      </c>
      <c r="B25" s="39">
        <f>'5A'!B25</f>
        <v>306.53217618284202</v>
      </c>
      <c r="C25" s="39">
        <f>'5A'!C25</f>
        <v>290.66582398158403</v>
      </c>
      <c r="D25" s="56">
        <f>'5A'!D25</f>
        <v>95.448945615982296</v>
      </c>
      <c r="E25" s="172"/>
      <c r="F25" s="166" t="str">
        <f t="shared" si="0"/>
        <v>Kansas</v>
      </c>
      <c r="G25" s="123">
        <f>IF($D25&gt;0,'5A'!G25/(2*$D25)," ")</f>
        <v>0.42954900900586607</v>
      </c>
      <c r="H25" s="25">
        <f>IF($D25&gt;0,'5A'!H25/(2*$D25)," ")</f>
        <v>5.7622428037372275E-2</v>
      </c>
      <c r="I25" s="123">
        <f>IF($D25&gt;0,'5A'!I25/(2*$D25)," ")</f>
        <v>5.2384025488520251E-3</v>
      </c>
      <c r="J25" s="25">
        <f>IF($D25&gt;0,'5A'!J25/(2*$D25)," ")</f>
        <v>0</v>
      </c>
      <c r="K25" s="123">
        <f>IF($D25&gt;0,'5A'!K25/(2*$D25)," ")</f>
        <v>0</v>
      </c>
      <c r="L25" s="25">
        <f>IF($D25&gt;0,'5A'!L25/(2*$D25)," ")</f>
        <v>1.047680509770405E-2</v>
      </c>
      <c r="M25" s="123">
        <f>IF($D25&gt;0,'5A'!M25/(2*$D25)," ")</f>
        <v>0</v>
      </c>
      <c r="N25" s="25">
        <f>IF($D25&gt;0,'5A'!N25/(2*$D25)," ")</f>
        <v>3.1430415293112149E-2</v>
      </c>
      <c r="O25" s="123">
        <f>IF($D25&gt;0,'5A'!O25/(2*$D25)," ")</f>
        <v>0</v>
      </c>
      <c r="P25" s="25">
        <f>IF($D25&gt;0,'5A'!P25/(2*$D25)," ")</f>
        <v>0</v>
      </c>
      <c r="Q25" s="123">
        <f>IF($D25&gt;0,'5A'!Q25/(2*$D25)," ")</f>
        <v>5.2384025488520251E-3</v>
      </c>
      <c r="R25" s="25">
        <f>IF($D24&gt;0,'5A'!R24/(2*$D24)," ")</f>
        <v>0</v>
      </c>
      <c r="S25" s="35">
        <f>IF($D25&gt;0,'5A'!S25/(2*$D25)," ")</f>
        <v>0</v>
      </c>
    </row>
    <row r="26" spans="1:19" ht="12.75" customHeight="1" x14ac:dyDescent="0.3">
      <c r="A26" s="41" t="s">
        <v>24</v>
      </c>
      <c r="B26" s="39">
        <f>'5A'!B26</f>
        <v>299.75</v>
      </c>
      <c r="C26" s="39">
        <f>'5A'!C26</f>
        <v>299.75</v>
      </c>
      <c r="D26" s="56">
        <f>'5A'!D26</f>
        <v>129.083333333333</v>
      </c>
      <c r="E26" s="172"/>
      <c r="F26" s="166" t="str">
        <f t="shared" si="0"/>
        <v>Kentucky</v>
      </c>
      <c r="G26" s="123">
        <f>IF($D26&gt;0,'5A'!G26/(2*$D26)," ")</f>
        <v>0.63524854744996939</v>
      </c>
      <c r="H26" s="25">
        <f>IF($D26&gt;0,'5A'!H26/(2*$D26)," ")</f>
        <v>8.9089735313105461E-2</v>
      </c>
      <c r="I26" s="123">
        <f>IF($D26&gt;0,'5A'!I26/(2*$D26)," ")</f>
        <v>0</v>
      </c>
      <c r="J26" s="25">
        <f>IF($D26&gt;0,'5A'!J26/(2*$D26)," ")</f>
        <v>9.6836668818592889E-2</v>
      </c>
      <c r="K26" s="123">
        <f>IF($D26&gt;0,'5A'!K26/(2*$D26)," ")</f>
        <v>0</v>
      </c>
      <c r="L26" s="25">
        <f>IF($D26&gt;0,'5A'!L26/(2*$D26)," ")</f>
        <v>1.5493867010974863E-2</v>
      </c>
      <c r="M26" s="123">
        <f>IF($D26&gt;0,'5A'!M26/(2*$D26)," ")</f>
        <v>0.49580374435119562</v>
      </c>
      <c r="N26" s="25">
        <f>IF($D26&gt;0,'5A'!N26/(2*$D26)," ")</f>
        <v>2.3240800516462292E-2</v>
      </c>
      <c r="O26" s="123">
        <f>IF($D26&gt;0,'5A'!O26/(2*$D26)," ")</f>
        <v>0.39896707553260269</v>
      </c>
      <c r="P26" s="25">
        <f>IF($D26&gt;0,'5A'!P26/(2*$D26)," ")</f>
        <v>0.11233053582956776</v>
      </c>
      <c r="Q26" s="123">
        <f>IF($D26&gt;0,'5A'!Q26/(2*$D26)," ")</f>
        <v>1.9367333763718578E-2</v>
      </c>
      <c r="R26" s="25">
        <f>IF($D25&gt;0,'5A'!R25/(2*$D25)," ")</f>
        <v>0</v>
      </c>
      <c r="S26" s="35">
        <f>IF($D26&gt;0,'5A'!S26/(2*$D26)," ")</f>
        <v>0</v>
      </c>
    </row>
    <row r="27" spans="1:19" ht="12.75" customHeight="1" x14ac:dyDescent="0.3">
      <c r="A27" s="41" t="s">
        <v>233</v>
      </c>
      <c r="B27" s="44">
        <f>'5A'!B27</f>
        <v>0</v>
      </c>
      <c r="C27" s="44">
        <f>'5A'!C27</f>
        <v>0</v>
      </c>
      <c r="D27" s="227">
        <f>'5A'!D27</f>
        <v>0</v>
      </c>
      <c r="E27" s="172"/>
      <c r="F27" s="166" t="str">
        <f t="shared" si="0"/>
        <v>Louisiana*</v>
      </c>
      <c r="G27" s="124" t="s">
        <v>151</v>
      </c>
      <c r="H27" s="119" t="s">
        <v>151</v>
      </c>
      <c r="I27" s="124" t="s">
        <v>151</v>
      </c>
      <c r="J27" s="119" t="s">
        <v>151</v>
      </c>
      <c r="K27" s="124" t="s">
        <v>151</v>
      </c>
      <c r="L27" s="119" t="s">
        <v>151</v>
      </c>
      <c r="M27" s="124" t="s">
        <v>151</v>
      </c>
      <c r="N27" s="119" t="s">
        <v>151</v>
      </c>
      <c r="O27" s="124" t="s">
        <v>151</v>
      </c>
      <c r="P27" s="119" t="s">
        <v>151</v>
      </c>
      <c r="Q27" s="124" t="s">
        <v>151</v>
      </c>
      <c r="R27" s="119" t="s">
        <v>151</v>
      </c>
      <c r="S27" s="121" t="s">
        <v>151</v>
      </c>
    </row>
    <row r="28" spans="1:19" ht="18" customHeight="1" x14ac:dyDescent="0.3">
      <c r="A28" s="41" t="s">
        <v>26</v>
      </c>
      <c r="B28" s="39">
        <f>'5A'!B28</f>
        <v>4998.4166666666697</v>
      </c>
      <c r="C28" s="39">
        <f>'5A'!C28</f>
        <v>4996.1666666666697</v>
      </c>
      <c r="D28" s="56">
        <f>'5A'!D28</f>
        <v>4698.8333333333303</v>
      </c>
      <c r="E28" s="172"/>
      <c r="F28" s="166" t="str">
        <f t="shared" si="0"/>
        <v>Maine</v>
      </c>
      <c r="G28" s="123">
        <f>IF($D28&gt;0,'5A'!G28/(2*$D28)," ")</f>
        <v>0.82233178448551114</v>
      </c>
      <c r="H28" s="25">
        <f>IF($D28&gt;0,'5A'!H28/(2*$D28)," ")</f>
        <v>0</v>
      </c>
      <c r="I28" s="123">
        <f>IF($D28&gt;0,'5A'!I28/(2*$D28)," ")</f>
        <v>0</v>
      </c>
      <c r="J28" s="25">
        <f>IF($D28&gt;0,'5A'!J28/(2*$D28)," ")</f>
        <v>9.4704359238108812E-3</v>
      </c>
      <c r="K28" s="123">
        <f>IF($D28&gt;0,'5A'!K28/(2*$D28)," ")</f>
        <v>0</v>
      </c>
      <c r="L28" s="25">
        <f>IF($D28&gt;0,'5A'!L28/(2*$D28)," ")</f>
        <v>2.4580569644947342E-2</v>
      </c>
      <c r="M28" s="123">
        <f>IF($D28&gt;0,'5A'!M28/(2*$D28)," ")</f>
        <v>2.1281878480473889E-4</v>
      </c>
      <c r="N28" s="25">
        <f>IF($D28&gt;0,'5A'!N28/(2*$D28)," ")</f>
        <v>6.1717447593374278E-3</v>
      </c>
      <c r="O28" s="123">
        <f>IF($D28&gt;0,'5A'!O28/(2*$D28)," ")</f>
        <v>5.5332884049232112E-3</v>
      </c>
      <c r="P28" s="25">
        <f>IF($D28&gt;0,'5A'!P28/(2*$D28)," ")</f>
        <v>5.9589259745326893E-3</v>
      </c>
      <c r="Q28" s="123">
        <f>IF($D28&gt;0,'5A'!Q28/(2*$D28)," ")</f>
        <v>0</v>
      </c>
      <c r="R28" s="25">
        <v>4.1911148365465214E-4</v>
      </c>
      <c r="S28" s="35">
        <f>IF($D28&gt;0,'5A'!S28/(2*$D28)," ")</f>
        <v>0</v>
      </c>
    </row>
    <row r="29" spans="1:19" ht="12.75" customHeight="1" x14ac:dyDescent="0.3">
      <c r="A29" s="41" t="s">
        <v>234</v>
      </c>
      <c r="B29" s="44">
        <f>'5A'!B29</f>
        <v>0</v>
      </c>
      <c r="C29" s="44">
        <f>'5A'!C29</f>
        <v>0</v>
      </c>
      <c r="D29" s="227">
        <f>'5A'!D29</f>
        <v>0</v>
      </c>
      <c r="E29" s="172"/>
      <c r="F29" s="166" t="str">
        <f t="shared" si="0"/>
        <v>Maryland*</v>
      </c>
      <c r="G29" s="124" t="s">
        <v>151</v>
      </c>
      <c r="H29" s="119" t="s">
        <v>151</v>
      </c>
      <c r="I29" s="124" t="s">
        <v>151</v>
      </c>
      <c r="J29" s="119" t="s">
        <v>151</v>
      </c>
      <c r="K29" s="124" t="s">
        <v>151</v>
      </c>
      <c r="L29" s="119" t="s">
        <v>151</v>
      </c>
      <c r="M29" s="124" t="s">
        <v>151</v>
      </c>
      <c r="N29" s="119" t="s">
        <v>151</v>
      </c>
      <c r="O29" s="124" t="s">
        <v>151</v>
      </c>
      <c r="P29" s="119" t="s">
        <v>151</v>
      </c>
      <c r="Q29" s="124" t="s">
        <v>151</v>
      </c>
      <c r="R29" s="119" t="s">
        <v>151</v>
      </c>
      <c r="S29" s="121" t="s">
        <v>151</v>
      </c>
    </row>
    <row r="30" spans="1:19" ht="12.75" customHeight="1" x14ac:dyDescent="0.3">
      <c r="A30" s="41" t="s">
        <v>28</v>
      </c>
      <c r="B30" s="39">
        <f>'5A'!B30</f>
        <v>662.40966710518796</v>
      </c>
      <c r="C30" s="40">
        <f>'5A'!C30</f>
        <v>432.84624065602901</v>
      </c>
      <c r="D30" s="227">
        <f>'5A'!D30</f>
        <v>384.92452426602603</v>
      </c>
      <c r="E30" s="172"/>
      <c r="F30" s="166" t="str">
        <f t="shared" si="0"/>
        <v>Massachusetts</v>
      </c>
      <c r="G30" s="123">
        <f>IF($D30&gt;0,'5A'!G30/(2*$D30)," ")</f>
        <v>1.4340473656557826</v>
      </c>
      <c r="H30" s="25">
        <f>IF($D30&gt;0,'5A'!H30/(2*$D30)," ")</f>
        <v>0</v>
      </c>
      <c r="I30" s="123">
        <f>IF($D30&gt;0,'5A'!I30/(2*$D30)," ")</f>
        <v>0</v>
      </c>
      <c r="J30" s="25">
        <f>IF($D30&gt;0,'5A'!J30/(2*$D30)," ")</f>
        <v>0</v>
      </c>
      <c r="K30" s="123">
        <f>IF($D30&gt;0,'5A'!K30/(2*$D30)," ")</f>
        <v>0</v>
      </c>
      <c r="L30" s="25">
        <f>IF($D30&gt;0,'5A'!L30/(2*$D30)," ")</f>
        <v>0</v>
      </c>
      <c r="M30" s="123">
        <f>IF($D30&gt;0,'5A'!M30/(2*$D30)," ")</f>
        <v>0</v>
      </c>
      <c r="N30" s="25">
        <f>IF($D30&gt;0,'5A'!N30/(2*$D30)," ")</f>
        <v>0</v>
      </c>
      <c r="O30" s="123">
        <f>IF($D30&gt;0,'5A'!O30/(2*$D30)," ")</f>
        <v>0</v>
      </c>
      <c r="P30" s="25">
        <f>IF($D30&gt;0,'5A'!P30/(2*$D30)," ")</f>
        <v>0</v>
      </c>
      <c r="Q30" s="123">
        <f>IF($D30&gt;0,'5A'!Q30/(2*$D30)," ")</f>
        <v>0</v>
      </c>
      <c r="R30" s="25">
        <v>4.1911148365465214E-4</v>
      </c>
      <c r="S30" s="35">
        <v>4.1911148365465214E-4</v>
      </c>
    </row>
    <row r="31" spans="1:19" ht="12.75" customHeight="1" x14ac:dyDescent="0.3">
      <c r="A31" s="41" t="s">
        <v>235</v>
      </c>
      <c r="B31" s="44">
        <f>'5A'!B31</f>
        <v>0</v>
      </c>
      <c r="C31" s="44">
        <f>'5A'!C31</f>
        <v>0</v>
      </c>
      <c r="D31" s="227">
        <f>'5A'!D31</f>
        <v>0</v>
      </c>
      <c r="E31" s="172"/>
      <c r="F31" s="166" t="str">
        <f t="shared" si="0"/>
        <v>Michigan*</v>
      </c>
      <c r="G31" s="124" t="s">
        <v>151</v>
      </c>
      <c r="H31" s="119" t="s">
        <v>151</v>
      </c>
      <c r="I31" s="124" t="s">
        <v>151</v>
      </c>
      <c r="J31" s="119" t="s">
        <v>151</v>
      </c>
      <c r="K31" s="124" t="s">
        <v>151</v>
      </c>
      <c r="L31" s="119" t="s">
        <v>151</v>
      </c>
      <c r="M31" s="124" t="s">
        <v>151</v>
      </c>
      <c r="N31" s="119" t="s">
        <v>151</v>
      </c>
      <c r="O31" s="124" t="s">
        <v>151</v>
      </c>
      <c r="P31" s="119" t="s">
        <v>151</v>
      </c>
      <c r="Q31" s="124" t="s">
        <v>151</v>
      </c>
      <c r="R31" s="119" t="s">
        <v>151</v>
      </c>
      <c r="S31" s="121" t="s">
        <v>151</v>
      </c>
    </row>
    <row r="32" spans="1:19" ht="12.75" customHeight="1" x14ac:dyDescent="0.3">
      <c r="A32" s="41" t="s">
        <v>236</v>
      </c>
      <c r="B32" s="39">
        <f>'5A'!B32</f>
        <v>1.5</v>
      </c>
      <c r="C32" s="44">
        <f>'5A'!C32</f>
        <v>0</v>
      </c>
      <c r="D32" s="227">
        <f>'5A'!D32</f>
        <v>0</v>
      </c>
      <c r="E32" s="172"/>
      <c r="F32" s="166" t="str">
        <f t="shared" si="0"/>
        <v>Minnesota*</v>
      </c>
      <c r="G32" s="124" t="s">
        <v>151</v>
      </c>
      <c r="H32" s="119" t="s">
        <v>151</v>
      </c>
      <c r="I32" s="124" t="s">
        <v>151</v>
      </c>
      <c r="J32" s="119" t="s">
        <v>151</v>
      </c>
      <c r="K32" s="124" t="s">
        <v>151</v>
      </c>
      <c r="L32" s="119" t="s">
        <v>151</v>
      </c>
      <c r="M32" s="124" t="s">
        <v>151</v>
      </c>
      <c r="N32" s="119" t="s">
        <v>151</v>
      </c>
      <c r="O32" s="124" t="s">
        <v>151</v>
      </c>
      <c r="P32" s="119" t="s">
        <v>151</v>
      </c>
      <c r="Q32" s="124" t="s">
        <v>151</v>
      </c>
      <c r="R32" s="119" t="s">
        <v>151</v>
      </c>
      <c r="S32" s="121" t="s">
        <v>151</v>
      </c>
    </row>
    <row r="33" spans="1:19" ht="12.75" customHeight="1" x14ac:dyDescent="0.3">
      <c r="A33" s="41" t="s">
        <v>237</v>
      </c>
      <c r="B33" s="44">
        <f>'5A'!B33</f>
        <v>0</v>
      </c>
      <c r="C33" s="44">
        <f>'5A'!C33</f>
        <v>0</v>
      </c>
      <c r="D33" s="227">
        <f>'5A'!D33</f>
        <v>0</v>
      </c>
      <c r="E33" s="172"/>
      <c r="F33" s="166" t="str">
        <f t="shared" si="0"/>
        <v>Mississippi*</v>
      </c>
      <c r="G33" s="124" t="s">
        <v>151</v>
      </c>
      <c r="H33" s="119" t="s">
        <v>151</v>
      </c>
      <c r="I33" s="124" t="s">
        <v>151</v>
      </c>
      <c r="J33" s="119" t="s">
        <v>151</v>
      </c>
      <c r="K33" s="124" t="s">
        <v>151</v>
      </c>
      <c r="L33" s="119" t="s">
        <v>151</v>
      </c>
      <c r="M33" s="124" t="s">
        <v>151</v>
      </c>
      <c r="N33" s="119" t="s">
        <v>151</v>
      </c>
      <c r="O33" s="124" t="s">
        <v>151</v>
      </c>
      <c r="P33" s="119" t="s">
        <v>151</v>
      </c>
      <c r="Q33" s="124" t="s">
        <v>151</v>
      </c>
      <c r="R33" s="119" t="s">
        <v>151</v>
      </c>
      <c r="S33" s="121" t="s">
        <v>151</v>
      </c>
    </row>
    <row r="34" spans="1:19" ht="12.75" customHeight="1" x14ac:dyDescent="0.3">
      <c r="A34" s="41" t="s">
        <v>238</v>
      </c>
      <c r="B34" s="44">
        <f>'5A'!B34</f>
        <v>0</v>
      </c>
      <c r="C34" s="44">
        <f>'5A'!C34</f>
        <v>0</v>
      </c>
      <c r="D34" s="227">
        <f>'5A'!D34</f>
        <v>0</v>
      </c>
      <c r="E34" s="172"/>
      <c r="F34" s="166" t="str">
        <f t="shared" si="0"/>
        <v>Missouri*</v>
      </c>
      <c r="G34" s="124" t="s">
        <v>151</v>
      </c>
      <c r="H34" s="119" t="s">
        <v>151</v>
      </c>
      <c r="I34" s="124" t="s">
        <v>151</v>
      </c>
      <c r="J34" s="119" t="s">
        <v>151</v>
      </c>
      <c r="K34" s="124" t="s">
        <v>151</v>
      </c>
      <c r="L34" s="119" t="s">
        <v>151</v>
      </c>
      <c r="M34" s="124" t="s">
        <v>151</v>
      </c>
      <c r="N34" s="119" t="s">
        <v>151</v>
      </c>
      <c r="O34" s="124" t="s">
        <v>151</v>
      </c>
      <c r="P34" s="119" t="s">
        <v>151</v>
      </c>
      <c r="Q34" s="124" t="s">
        <v>151</v>
      </c>
      <c r="R34" s="119" t="s">
        <v>151</v>
      </c>
      <c r="S34" s="121" t="s">
        <v>151</v>
      </c>
    </row>
    <row r="35" spans="1:19" ht="12.75" customHeight="1" x14ac:dyDescent="0.3">
      <c r="A35" s="41" t="s">
        <v>33</v>
      </c>
      <c r="B35" s="39">
        <f>'5A'!B35</f>
        <v>197.833333333333</v>
      </c>
      <c r="C35" s="39">
        <f>'5A'!C35</f>
        <v>94</v>
      </c>
      <c r="D35" s="56">
        <f>'5A'!D35</f>
        <v>39.5833333333333</v>
      </c>
      <c r="E35" s="172"/>
      <c r="F35" s="166" t="str">
        <f t="shared" si="0"/>
        <v>Montana</v>
      </c>
      <c r="G35" s="123">
        <f>IF($D35&gt;0,'5A'!G35/(2*$D35)," ")</f>
        <v>0.56842105263157938</v>
      </c>
      <c r="H35" s="25">
        <f>IF($D35&gt;0,'5A'!H35/(2*$D35)," ")</f>
        <v>0</v>
      </c>
      <c r="I35" s="123">
        <f>IF($D35&gt;0,'5A'!I35/(2*$D35)," ")</f>
        <v>1.2631578947368431E-2</v>
      </c>
      <c r="J35" s="25">
        <f>IF($D35&gt;0,'5A'!J35/(2*$D35)," ")</f>
        <v>0.48000000000000043</v>
      </c>
      <c r="K35" s="123">
        <f>IF($D35&gt;0,'5A'!K35/(2*$D35)," ")</f>
        <v>0</v>
      </c>
      <c r="L35" s="25">
        <f>IF($D35&gt;0,'5A'!L35/(2*$D35)," ")</f>
        <v>0.17684210526315805</v>
      </c>
      <c r="M35" s="123">
        <f>IF($D35&gt;0,'5A'!M35/(2*$D35)," ")</f>
        <v>2.5263157894736862E-2</v>
      </c>
      <c r="N35" s="25">
        <f>IF($D35&gt;0,'5A'!N35/(2*$D35)," ")</f>
        <v>0.13894736842105274</v>
      </c>
      <c r="O35" s="123">
        <f>IF($D35&gt;0,'5A'!O35/(2*$D35)," ")</f>
        <v>0</v>
      </c>
      <c r="P35" s="25">
        <f>IF($D35&gt;0,'5A'!P35/(2*$D35)," ")</f>
        <v>5.0526315789473725E-2</v>
      </c>
      <c r="Q35" s="123">
        <f>IF($D35&gt;0,'5A'!Q35/(2*$D35)," ")</f>
        <v>1.2631578947368431E-2</v>
      </c>
      <c r="R35" s="25">
        <v>4.1911148365465214E-4</v>
      </c>
      <c r="S35" s="35">
        <f>IF($D35&gt;0,'5A'!S35/(2*$D35)," ")</f>
        <v>1.2631578947368431E-2</v>
      </c>
    </row>
    <row r="36" spans="1:19" ht="12.75" customHeight="1" x14ac:dyDescent="0.3">
      <c r="A36" s="41" t="s">
        <v>239</v>
      </c>
      <c r="B36" s="44">
        <f>'5A'!B36</f>
        <v>0</v>
      </c>
      <c r="C36" s="44">
        <f>'5A'!C36</f>
        <v>0</v>
      </c>
      <c r="D36" s="227">
        <f>'5A'!D36</f>
        <v>0</v>
      </c>
      <c r="E36" s="172"/>
      <c r="F36" s="166" t="str">
        <f t="shared" si="0"/>
        <v>Nebraska*</v>
      </c>
      <c r="G36" s="124" t="s">
        <v>151</v>
      </c>
      <c r="H36" s="119" t="s">
        <v>151</v>
      </c>
      <c r="I36" s="124" t="s">
        <v>151</v>
      </c>
      <c r="J36" s="119" t="s">
        <v>151</v>
      </c>
      <c r="K36" s="124" t="s">
        <v>151</v>
      </c>
      <c r="L36" s="119" t="s">
        <v>151</v>
      </c>
      <c r="M36" s="124" t="s">
        <v>151</v>
      </c>
      <c r="N36" s="119" t="s">
        <v>151</v>
      </c>
      <c r="O36" s="124" t="s">
        <v>151</v>
      </c>
      <c r="P36" s="119" t="s">
        <v>151</v>
      </c>
      <c r="Q36" s="124" t="s">
        <v>151</v>
      </c>
      <c r="R36" s="119" t="s">
        <v>151</v>
      </c>
      <c r="S36" s="121" t="s">
        <v>151</v>
      </c>
    </row>
    <row r="37" spans="1:19" ht="12.75" customHeight="1" x14ac:dyDescent="0.3">
      <c r="A37" s="41" t="s">
        <v>35</v>
      </c>
      <c r="B37" s="39">
        <f>'5A'!B37</f>
        <v>744.42891099761198</v>
      </c>
      <c r="C37" s="39">
        <f>'5A'!C37</f>
        <v>722.05094157209305</v>
      </c>
      <c r="D37" s="56">
        <f>'5A'!D37</f>
        <v>251.473785952692</v>
      </c>
      <c r="E37" s="172"/>
      <c r="F37" s="166" t="str">
        <f t="shared" si="0"/>
        <v>Nevada</v>
      </c>
      <c r="G37" s="123">
        <f>IF($D37&gt;0,'5A'!G37/(2*$D37)," ")</f>
        <v>0.79928808181148836</v>
      </c>
      <c r="H37" s="25">
        <f>IF($D37&gt;0,'5A'!H37/(2*$D37)," ")</f>
        <v>0</v>
      </c>
      <c r="I37" s="123">
        <f>IF($D37&gt;0,'5A'!I37/(2*$D37)," ")</f>
        <v>0</v>
      </c>
      <c r="J37" s="25">
        <f>IF($D37&gt;0,'5A'!J37/(2*$D37)," ")</f>
        <v>9.9413940523816972E-3</v>
      </c>
      <c r="K37" s="123">
        <f>IF($D37&gt;0,'5A'!K37/(2*$D37)," ")</f>
        <v>3.9765576209526785E-3</v>
      </c>
      <c r="L37" s="25">
        <f>IF($D37&gt;0,'5A'!L37/(2*$D37)," ")</f>
        <v>2.584762453619241E-2</v>
      </c>
      <c r="M37" s="123">
        <f>IF($D37&gt;0,'5A'!M37/(2*$D37)," ")</f>
        <v>7.953115241905357E-3</v>
      </c>
      <c r="N37" s="25">
        <f>IF($D37&gt;0,'5A'!N37/(2*$D37)," ")</f>
        <v>9.9413940523816972E-3</v>
      </c>
      <c r="O37" s="123">
        <f>IF($D37&gt;0,'5A'!O37/(2*$D37)," ")</f>
        <v>0</v>
      </c>
      <c r="P37" s="25">
        <f>IF($D37&gt;0,'5A'!P37/(2*$D37)," ")</f>
        <v>1.1929672862858036E-2</v>
      </c>
      <c r="Q37" s="123">
        <f>IF($D37&gt;0,'5A'!Q37/(2*$D37)," ")</f>
        <v>0</v>
      </c>
      <c r="R37" s="25">
        <f>IF($D35&gt;0,'5A'!R35/(2*$D35)," ")</f>
        <v>0</v>
      </c>
      <c r="S37" s="35">
        <f>IF($D37&gt;0,'5A'!S37/(2*$D37)," ")</f>
        <v>0</v>
      </c>
    </row>
    <row r="38" spans="1:19" ht="18" customHeight="1" x14ac:dyDescent="0.3">
      <c r="A38" s="41" t="s">
        <v>240</v>
      </c>
      <c r="B38" s="39">
        <f>'5A'!B38</f>
        <v>31.0833333333333</v>
      </c>
      <c r="C38" s="44">
        <f>'5A'!C38</f>
        <v>8.3333333333329998E-2</v>
      </c>
      <c r="D38" s="227">
        <f>'5A'!D38</f>
        <v>0</v>
      </c>
      <c r="E38" s="172"/>
      <c r="F38" s="166" t="str">
        <f t="shared" si="0"/>
        <v>New Hampshire*</v>
      </c>
      <c r="G38" s="124" t="s">
        <v>151</v>
      </c>
      <c r="H38" s="119" t="s">
        <v>151</v>
      </c>
      <c r="I38" s="124" t="s">
        <v>151</v>
      </c>
      <c r="J38" s="119" t="s">
        <v>151</v>
      </c>
      <c r="K38" s="124" t="s">
        <v>151</v>
      </c>
      <c r="L38" s="119" t="s">
        <v>151</v>
      </c>
      <c r="M38" s="124" t="s">
        <v>151</v>
      </c>
      <c r="N38" s="119" t="s">
        <v>151</v>
      </c>
      <c r="O38" s="124" t="s">
        <v>151</v>
      </c>
      <c r="P38" s="119" t="s">
        <v>151</v>
      </c>
      <c r="Q38" s="124" t="s">
        <v>151</v>
      </c>
      <c r="R38" s="119" t="s">
        <v>151</v>
      </c>
      <c r="S38" s="121" t="s">
        <v>151</v>
      </c>
    </row>
    <row r="39" spans="1:19" ht="12.75" customHeight="1" x14ac:dyDescent="0.3">
      <c r="A39" s="41" t="s">
        <v>241</v>
      </c>
      <c r="B39" s="44">
        <f>'5A'!B39</f>
        <v>44.75</v>
      </c>
      <c r="C39" s="44">
        <f>'5A'!C39</f>
        <v>41.1666666666667</v>
      </c>
      <c r="D39" s="227">
        <f>'5A'!D39</f>
        <v>38.5833333333333</v>
      </c>
      <c r="E39" s="172"/>
      <c r="F39" s="166" t="str">
        <f t="shared" si="0"/>
        <v>New Jersey*</v>
      </c>
      <c r="G39" s="123">
        <f>IF($D39&gt;0,'5A'!G39/(2*$D39)," ")</f>
        <v>0.6349892008639314</v>
      </c>
      <c r="H39" s="25">
        <f>IF($D39&gt;0,'5A'!H39/(2*$D39)," ")</f>
        <v>0</v>
      </c>
      <c r="I39" s="123">
        <f>IF($D39&gt;0,'5A'!I39/(2*$D39)," ")</f>
        <v>0</v>
      </c>
      <c r="J39" s="25">
        <f>IF($D39&gt;0,'5A'!J39/(2*$D39)," ")</f>
        <v>0.4276457883369334</v>
      </c>
      <c r="K39" s="123">
        <f>IF($D39&gt;0,'5A'!K39/(2*$D39)," ")</f>
        <v>0</v>
      </c>
      <c r="L39" s="25">
        <f>IF($D39&gt;0,'5A'!L39/(2*$D39)," ")</f>
        <v>3.887688984881213E-2</v>
      </c>
      <c r="M39" s="123">
        <f>IF($D39&gt;0,'5A'!M39/(2*$D39)," ")</f>
        <v>1.2958963282937375E-2</v>
      </c>
      <c r="N39" s="25">
        <f>IF($D39&gt;0,'5A'!N39/(2*$D39)," ")</f>
        <v>0.14254859611231113</v>
      </c>
      <c r="O39" s="123">
        <f>IF($D39&gt;0,'5A'!O39/(2*$D39)," ")</f>
        <v>0.19438444924406065</v>
      </c>
      <c r="P39" s="25">
        <f>IF($D39&gt;0,'5A'!P39/(2*$D39)," ")</f>
        <v>3.887688984881213E-2</v>
      </c>
      <c r="Q39" s="123">
        <f>IF($D39&gt;0,'5A'!Q39/(2*$D39)," ")</f>
        <v>0</v>
      </c>
      <c r="R39" s="25">
        <f>IF($D39&gt;0,'5A'!R39/(2*$D39)," ")</f>
        <v>0</v>
      </c>
      <c r="S39" s="35">
        <f>IF($D39&gt;0,'5A'!S39/(2*$D39)," ")</f>
        <v>3.887688984881213E-2</v>
      </c>
    </row>
    <row r="40" spans="1:19" ht="12.75" customHeight="1" x14ac:dyDescent="0.3">
      <c r="A40" s="41" t="s">
        <v>38</v>
      </c>
      <c r="B40" s="39">
        <f>'5A'!B40</f>
        <v>762.81131973891104</v>
      </c>
      <c r="C40" s="39">
        <f>'5A'!C40</f>
        <v>710.98001390146101</v>
      </c>
      <c r="D40" s="56">
        <f>'5A'!D40</f>
        <v>199.117849271306</v>
      </c>
      <c r="E40" s="172"/>
      <c r="F40" s="166" t="str">
        <f t="shared" si="0"/>
        <v>New Mexico</v>
      </c>
      <c r="G40" s="123">
        <f>IF($D40&gt;0,'5A'!G40/(2*$D40)," ")</f>
        <v>0.68301260031537692</v>
      </c>
      <c r="H40" s="25">
        <f>IF($D40&gt;0,'5A'!H40/(2*$D40)," ")</f>
        <v>3.0132908837443101E-2</v>
      </c>
      <c r="I40" s="123">
        <f>IF($D40&gt;0,'5A'!I40/(2*$D40)," ")</f>
        <v>0</v>
      </c>
      <c r="J40" s="25">
        <f>IF($D40&gt;0,'5A'!J40/(2*$D40)," ")</f>
        <v>4.017721178325747E-2</v>
      </c>
      <c r="K40" s="123">
        <f>IF($D40&gt;0,'5A'!K40/(2*$D40)," ")</f>
        <v>0</v>
      </c>
      <c r="L40" s="25">
        <f>IF($D40&gt;0,'5A'!L40/(2*$D40)," ")</f>
        <v>0.25110757364535918</v>
      </c>
      <c r="M40" s="123">
        <f>IF($D40&gt;0,'5A'!M40/(2*$D40)," ")</f>
        <v>7.0310120620700564E-2</v>
      </c>
      <c r="N40" s="25">
        <f>IF($D40&gt;0,'5A'!N40/(2*$D40)," ")</f>
        <v>6.528796914779339E-2</v>
      </c>
      <c r="O40" s="123">
        <f>IF($D40&gt;0,'5A'!O40/(2*$D40)," ")</f>
        <v>0.16070884713302988</v>
      </c>
      <c r="P40" s="25">
        <f>IF($D40&gt;0,'5A'!P40/(2*$D40)," ")</f>
        <v>5.0221514729071838E-3</v>
      </c>
      <c r="Q40" s="123">
        <f>IF($D40&gt;0,'5A'!Q40/(2*$D40)," ")</f>
        <v>0</v>
      </c>
      <c r="R40" s="25">
        <v>0</v>
      </c>
      <c r="S40" s="35">
        <f>IF($D40&gt;0,'5A'!S40/(2*$D40)," ")</f>
        <v>0</v>
      </c>
    </row>
    <row r="41" spans="1:19" ht="12.75" customHeight="1" x14ac:dyDescent="0.3">
      <c r="A41" s="41" t="s">
        <v>39</v>
      </c>
      <c r="B41" s="39">
        <f>'5A'!B41</f>
        <v>2295.63812942818</v>
      </c>
      <c r="C41" s="138">
        <f>'5A'!C41</f>
        <v>0</v>
      </c>
      <c r="D41" s="227">
        <f>'5A'!D41</f>
        <v>0</v>
      </c>
      <c r="E41" s="172"/>
      <c r="F41" s="166" t="str">
        <f t="shared" si="0"/>
        <v>New York</v>
      </c>
      <c r="G41" s="124" t="s">
        <v>151</v>
      </c>
      <c r="H41" s="119" t="s">
        <v>151</v>
      </c>
      <c r="I41" s="124" t="s">
        <v>151</v>
      </c>
      <c r="J41" s="119" t="s">
        <v>151</v>
      </c>
      <c r="K41" s="124" t="s">
        <v>151</v>
      </c>
      <c r="L41" s="119" t="s">
        <v>151</v>
      </c>
      <c r="M41" s="124" t="s">
        <v>151</v>
      </c>
      <c r="N41" s="119" t="s">
        <v>151</v>
      </c>
      <c r="O41" s="124" t="s">
        <v>151</v>
      </c>
      <c r="P41" s="119" t="s">
        <v>151</v>
      </c>
      <c r="Q41" s="124" t="s">
        <v>151</v>
      </c>
      <c r="R41" s="119" t="s">
        <v>151</v>
      </c>
      <c r="S41" s="121" t="s">
        <v>151</v>
      </c>
    </row>
    <row r="42" spans="1:19" ht="12.75" customHeight="1" x14ac:dyDescent="0.3">
      <c r="A42" s="41" t="s">
        <v>40</v>
      </c>
      <c r="B42" s="39">
        <f>'5A'!B42</f>
        <v>35.381395998007797</v>
      </c>
      <c r="C42" s="39">
        <f>'5A'!C42</f>
        <v>35.298062664674497</v>
      </c>
      <c r="D42" s="56">
        <f>'5A'!D42</f>
        <v>2.4246564838670102</v>
      </c>
      <c r="E42" s="172"/>
      <c r="F42" s="166" t="str">
        <f t="shared" si="0"/>
        <v>North Carolina</v>
      </c>
      <c r="G42" s="123">
        <f>IF($D42&gt;0,'5A'!G42/(2*$D42)," ")</f>
        <v>0.82485911439721205</v>
      </c>
      <c r="H42" s="25">
        <f>IF($D42&gt;0,'5A'!H42/(2*$D42)," ")</f>
        <v>0</v>
      </c>
      <c r="I42" s="123">
        <f>IF($D42&gt;0,'5A'!I42/(2*$D42)," ")</f>
        <v>0</v>
      </c>
      <c r="J42" s="25">
        <f>IF($D42&gt;0,'5A'!J42/(2*$D42)," ")</f>
        <v>0.20621477859930301</v>
      </c>
      <c r="K42" s="123">
        <f>IF($D42&gt;0,'5A'!K42/(2*$D42)," ")</f>
        <v>0</v>
      </c>
      <c r="L42" s="25">
        <f>IF($D42&gt;0,'5A'!L42/(2*$D42)," ")</f>
        <v>2.474577343191636</v>
      </c>
      <c r="M42" s="123">
        <f>IF($D42&gt;0,'5A'!M42/(2*$D42)," ")</f>
        <v>0</v>
      </c>
      <c r="N42" s="25">
        <f>IF($D42&gt;0,'5A'!N42/(2*$D42)," ")</f>
        <v>0.82485911439721205</v>
      </c>
      <c r="O42" s="123">
        <f>IF($D42&gt;0,'5A'!O42/(2*$D42)," ")</f>
        <v>0</v>
      </c>
      <c r="P42" s="25">
        <f>IF($D42&gt;0,'5A'!P42/(2*$D42)," ")</f>
        <v>0</v>
      </c>
      <c r="Q42" s="123">
        <f>IF($D42&gt;0,'5A'!Q42/(2*$D42)," ")</f>
        <v>0</v>
      </c>
      <c r="R42" s="25">
        <f>IF($D40&gt;0,'5A'!R40/(2*$D40)," ")</f>
        <v>0</v>
      </c>
      <c r="S42" s="35">
        <f>IF($D42&gt;0,'5A'!S42/(2*$D42)," ")</f>
        <v>0</v>
      </c>
    </row>
    <row r="43" spans="1:19" ht="12.75" customHeight="1" x14ac:dyDescent="0.3">
      <c r="A43" s="41" t="s">
        <v>242</v>
      </c>
      <c r="B43" s="44">
        <f>'5A'!B43</f>
        <v>0</v>
      </c>
      <c r="C43" s="44">
        <f>'5A'!C43</f>
        <v>0</v>
      </c>
      <c r="D43" s="227">
        <f>'5A'!D43</f>
        <v>0</v>
      </c>
      <c r="E43" s="172"/>
      <c r="F43" s="166" t="str">
        <f t="shared" si="0"/>
        <v>North Dakota*</v>
      </c>
      <c r="G43" s="124" t="s">
        <v>151</v>
      </c>
      <c r="H43" s="119" t="s">
        <v>151</v>
      </c>
      <c r="I43" s="124" t="s">
        <v>151</v>
      </c>
      <c r="J43" s="119" t="s">
        <v>151</v>
      </c>
      <c r="K43" s="124" t="s">
        <v>151</v>
      </c>
      <c r="L43" s="119" t="s">
        <v>151</v>
      </c>
      <c r="M43" s="124" t="s">
        <v>151</v>
      </c>
      <c r="N43" s="119" t="s">
        <v>151</v>
      </c>
      <c r="O43" s="124" t="s">
        <v>151</v>
      </c>
      <c r="P43" s="119" t="s">
        <v>151</v>
      </c>
      <c r="Q43" s="124" t="s">
        <v>151</v>
      </c>
      <c r="R43" s="119" t="s">
        <v>151</v>
      </c>
      <c r="S43" s="121" t="s">
        <v>151</v>
      </c>
    </row>
    <row r="44" spans="1:19" ht="12.75" customHeight="1" x14ac:dyDescent="0.3">
      <c r="A44" s="41" t="s">
        <v>42</v>
      </c>
      <c r="B44" s="39">
        <f>'5A'!B44</f>
        <v>610.74945247657297</v>
      </c>
      <c r="C44" s="39">
        <f>'5A'!C44</f>
        <v>600.40523694779097</v>
      </c>
      <c r="D44" s="56">
        <f>'5A'!D44</f>
        <v>145.29139892904999</v>
      </c>
      <c r="E44" s="172"/>
      <c r="F44" s="166" t="str">
        <f t="shared" si="0"/>
        <v>Ohio</v>
      </c>
      <c r="G44" s="123">
        <f>IF($D44&gt;0,'5A'!G44/(2*$D44)," ")</f>
        <v>0.41296319288177369</v>
      </c>
      <c r="H44" s="25">
        <f>IF($D44&gt;0,'5A'!H44/(2*$D44)," ")</f>
        <v>3.4413599406814474E-3</v>
      </c>
      <c r="I44" s="123">
        <f>IF($D44&gt;0,'5A'!I44/(2*$D44)," ")</f>
        <v>1.0324079822044342E-2</v>
      </c>
      <c r="J44" s="25">
        <f>IF($D44&gt;0,'5A'!J44/(2*$D44)," ")</f>
        <v>0.24433655578838279</v>
      </c>
      <c r="K44" s="123">
        <f>IF($D44&gt;0,'5A'!K44/(2*$D44)," ")</f>
        <v>3.4413599406814474E-3</v>
      </c>
      <c r="L44" s="25">
        <f>IF($D44&gt;0,'5A'!L44/(2*$D44)," ")</f>
        <v>2.0648159644088684E-2</v>
      </c>
      <c r="M44" s="123">
        <f>IF($D44&gt;0,'5A'!M44/(2*$D44)," ")</f>
        <v>3.4413599406814474E-3</v>
      </c>
      <c r="N44" s="25">
        <f>IF($D44&gt;0,'5A'!N44/(2*$D44)," ")</f>
        <v>7.2268558754310402E-2</v>
      </c>
      <c r="O44" s="123">
        <f>IF($D44&gt;0,'5A'!O44/(2*$D44)," ")</f>
        <v>7.5709918694991843E-2</v>
      </c>
      <c r="P44" s="25">
        <f>IF($D44&gt;0,'5A'!P44/(2*$D44)," ")</f>
        <v>1.0324079822044342E-2</v>
      </c>
      <c r="Q44" s="123">
        <f>IF($D44&gt;0,'5A'!Q44/(2*$D44)," ")</f>
        <v>1.376543976272579E-2</v>
      </c>
      <c r="R44" s="25">
        <f>IF($D42&gt;0,'5A'!R42/(2*$D42)," ")</f>
        <v>0</v>
      </c>
      <c r="S44" s="35">
        <f>IF($D44&gt;0,'5A'!S44/(2*$D44)," ")</f>
        <v>0.12044759792385067</v>
      </c>
    </row>
    <row r="45" spans="1:19" ht="12.75" customHeight="1" x14ac:dyDescent="0.3">
      <c r="A45" s="41" t="s">
        <v>243</v>
      </c>
      <c r="B45" s="44">
        <f>'5A'!B45</f>
        <v>0</v>
      </c>
      <c r="C45" s="44">
        <f>'5A'!C45</f>
        <v>0</v>
      </c>
      <c r="D45" s="227">
        <f>'5A'!D45</f>
        <v>0</v>
      </c>
      <c r="E45" s="172"/>
      <c r="F45" s="166" t="str">
        <f t="shared" si="0"/>
        <v>Oklahoma*</v>
      </c>
      <c r="G45" s="124" t="s">
        <v>151</v>
      </c>
      <c r="H45" s="119" t="s">
        <v>151</v>
      </c>
      <c r="I45" s="124" t="s">
        <v>151</v>
      </c>
      <c r="J45" s="119" t="s">
        <v>151</v>
      </c>
      <c r="K45" s="124" t="s">
        <v>151</v>
      </c>
      <c r="L45" s="119" t="s">
        <v>151</v>
      </c>
      <c r="M45" s="124" t="s">
        <v>151</v>
      </c>
      <c r="N45" s="119" t="s">
        <v>151</v>
      </c>
      <c r="O45" s="124" t="s">
        <v>151</v>
      </c>
      <c r="P45" s="119" t="s">
        <v>151</v>
      </c>
      <c r="Q45" s="124" t="s">
        <v>151</v>
      </c>
      <c r="R45" s="119" t="s">
        <v>151</v>
      </c>
      <c r="S45" s="121" t="s">
        <v>151</v>
      </c>
    </row>
    <row r="46" spans="1:19" ht="12.75" customHeight="1" x14ac:dyDescent="0.3">
      <c r="A46" s="41" t="s">
        <v>44</v>
      </c>
      <c r="B46" s="44">
        <f>'5A'!B46</f>
        <v>4665.7568257495104</v>
      </c>
      <c r="C46" s="44">
        <f>'5A'!C46</f>
        <v>4665.1720742540501</v>
      </c>
      <c r="D46" s="227">
        <f>'5A'!D46</f>
        <v>4569.07271988907</v>
      </c>
      <c r="E46" s="172"/>
      <c r="F46" s="166" t="str">
        <f t="shared" si="0"/>
        <v>Oregon</v>
      </c>
      <c r="G46" s="123">
        <f>IF($D46&gt;0,'5A'!G46/(2*$D46)," ")</f>
        <v>0.71557188962389251</v>
      </c>
      <c r="H46" s="25">
        <f>IF($D46&gt;0,'5A'!H46/(2*$D46)," ")</f>
        <v>0</v>
      </c>
      <c r="I46" s="123">
        <f>IF($D46&gt;0,'5A'!I46/(2*$D46)," ")</f>
        <v>0</v>
      </c>
      <c r="J46" s="25">
        <f>IF($D46&gt;0,'5A'!J46/(2*$D46)," ")</f>
        <v>0</v>
      </c>
      <c r="K46" s="123">
        <f>IF($D46&gt;0,'5A'!K46/(2*$D46)," ")</f>
        <v>0</v>
      </c>
      <c r="L46" s="25">
        <f>IF($D46&gt;0,'5A'!L46/(2*$D46)," ")</f>
        <v>0</v>
      </c>
      <c r="M46" s="123">
        <f>IF($D46&gt;0,'5A'!M46/(2*$D46)," ")</f>
        <v>0</v>
      </c>
      <c r="N46" s="25">
        <f>IF($D46&gt;0,'5A'!N46/(2*$D46)," ")</f>
        <v>0</v>
      </c>
      <c r="O46" s="123">
        <f>IF($D46&gt;0,'5A'!O46/(2*$D46)," ")</f>
        <v>0</v>
      </c>
      <c r="P46" s="25">
        <f>IF($D46&gt;0,'5A'!P46/(2*$D46)," ")</f>
        <v>0</v>
      </c>
      <c r="Q46" s="123">
        <f>IF($D46&gt;0,'5A'!Q46/(2*$D46)," ")</f>
        <v>0</v>
      </c>
      <c r="R46" s="25">
        <v>0</v>
      </c>
      <c r="S46" s="35">
        <f>IF($D46&gt;0,'5A'!S46/(2*$D46)," ")</f>
        <v>1.0943139465115346E-4</v>
      </c>
    </row>
    <row r="47" spans="1:19" ht="12.75" customHeight="1" x14ac:dyDescent="0.3">
      <c r="A47" s="41" t="s">
        <v>45</v>
      </c>
      <c r="B47" s="39">
        <f>'5A'!B47</f>
        <v>372.38506316781297</v>
      </c>
      <c r="C47" s="39">
        <f>'5A'!C47</f>
        <v>330.10065761678601</v>
      </c>
      <c r="D47" s="56">
        <f>'5A'!D47</f>
        <v>66.219693713584405</v>
      </c>
      <c r="E47" s="172"/>
      <c r="F47" s="166" t="str">
        <f t="shared" si="0"/>
        <v>Pennsylvania</v>
      </c>
      <c r="G47" s="123">
        <f>IF($D47&gt;0,'5A'!G47/(2*$D47)," ")</f>
        <v>1.2911566817238298</v>
      </c>
      <c r="H47" s="25">
        <f>IF($D47&gt;0,'5A'!H47/(2*$D47)," ")</f>
        <v>0</v>
      </c>
      <c r="I47" s="123">
        <f>IF($D47&gt;0,'5A'!I47/(2*$D47)," ")</f>
        <v>0</v>
      </c>
      <c r="J47" s="25">
        <f>IF($D47&gt;0,'5A'!J47/(2*$D47)," ")</f>
        <v>0</v>
      </c>
      <c r="K47" s="123">
        <f>IF($D47&gt;0,'5A'!K47/(2*$D47)," ")</f>
        <v>0</v>
      </c>
      <c r="L47" s="25">
        <f>IF($D47&gt;0,'5A'!L47/(2*$D47)," ")</f>
        <v>6.7955614827569996E-2</v>
      </c>
      <c r="M47" s="123">
        <f>IF($D47&gt;0,'5A'!M47/(2*$D47)," ")</f>
        <v>3.0202495478919997E-2</v>
      </c>
      <c r="N47" s="25">
        <f>IF($D47&gt;0,'5A'!N47/(2*$D47)," ")</f>
        <v>3.7753119348649999E-2</v>
      </c>
      <c r="O47" s="123">
        <f>IF($D47&gt;0,'5A'!O47/(2*$D47)," ")</f>
        <v>2.2651871609189998E-2</v>
      </c>
      <c r="P47" s="25">
        <f>IF($D47&gt;0,'5A'!P47/(2*$D47)," ")</f>
        <v>0</v>
      </c>
      <c r="Q47" s="123">
        <f>IF($D47&gt;0,'5A'!Q47/(2*$D47)," ")</f>
        <v>0</v>
      </c>
      <c r="R47" s="25">
        <f>IF($D44&gt;0,'5A'!R44/(2*$D44)," ")</f>
        <v>0</v>
      </c>
      <c r="S47" s="35">
        <f>IF($D47&gt;0,'5A'!S47/(2*$D47)," ")</f>
        <v>0</v>
      </c>
    </row>
    <row r="48" spans="1:19" ht="18" customHeight="1" x14ac:dyDescent="0.3">
      <c r="A48" s="41" t="s">
        <v>247</v>
      </c>
      <c r="B48" s="44">
        <f>'5A'!B48</f>
        <v>3.3009708737864099</v>
      </c>
      <c r="C48" s="44">
        <f>'5A'!C48</f>
        <v>0</v>
      </c>
      <c r="D48" s="227">
        <f>'5A'!D48</f>
        <v>0</v>
      </c>
      <c r="E48" s="172"/>
      <c r="F48" s="166" t="str">
        <f t="shared" si="0"/>
        <v>Puerto Rico*</v>
      </c>
      <c r="G48" s="124" t="s">
        <v>151</v>
      </c>
      <c r="H48" s="119" t="s">
        <v>151</v>
      </c>
      <c r="I48" s="124" t="s">
        <v>151</v>
      </c>
      <c r="J48" s="119" t="s">
        <v>151</v>
      </c>
      <c r="K48" s="124" t="s">
        <v>151</v>
      </c>
      <c r="L48" s="119" t="s">
        <v>151</v>
      </c>
      <c r="M48" s="124" t="s">
        <v>151</v>
      </c>
      <c r="N48" s="119" t="s">
        <v>151</v>
      </c>
      <c r="O48" s="124" t="s">
        <v>151</v>
      </c>
      <c r="P48" s="119" t="s">
        <v>151</v>
      </c>
      <c r="Q48" s="124" t="s">
        <v>151</v>
      </c>
      <c r="R48" s="119" t="s">
        <v>151</v>
      </c>
      <c r="S48" s="121" t="s">
        <v>151</v>
      </c>
    </row>
    <row r="49" spans="1:19" ht="12.75" customHeight="1" x14ac:dyDescent="0.3">
      <c r="A49" s="41" t="s">
        <v>47</v>
      </c>
      <c r="B49" s="39">
        <f>'5A'!B49</f>
        <v>114.907514967729</v>
      </c>
      <c r="C49" s="39">
        <f>'5A'!C49</f>
        <v>108.069349057221</v>
      </c>
      <c r="D49" s="56">
        <f>'5A'!D49</f>
        <v>8.0096200740857295</v>
      </c>
      <c r="E49" s="172"/>
      <c r="F49" s="166" t="str">
        <f t="shared" si="0"/>
        <v>Rhode Island</v>
      </c>
      <c r="G49" s="123">
        <f>IF($D49&gt;0,'5A'!G49/(2*$D49)," ")</f>
        <v>1.1236488019099107</v>
      </c>
      <c r="H49" s="25">
        <f>IF($D49&gt;0,'5A'!H49/(2*$D49)," ")</f>
        <v>0</v>
      </c>
      <c r="I49" s="123">
        <f>IF($D49&gt;0,'5A'!I49/(2*$D49)," ")</f>
        <v>0</v>
      </c>
      <c r="J49" s="25">
        <f>IF($D49&gt;0,'5A'!J49/(2*$D49)," ")</f>
        <v>0</v>
      </c>
      <c r="K49" s="123">
        <f>IF($D49&gt;0,'5A'!K49/(2*$D49)," ")</f>
        <v>0</v>
      </c>
      <c r="L49" s="25">
        <f>IF($D49&gt;0,'5A'!L49/(2*$D49)," ")</f>
        <v>0.49939946751551584</v>
      </c>
      <c r="M49" s="123">
        <f>IF($D49&gt;0,'5A'!M49/(2*$D49)," ")</f>
        <v>0</v>
      </c>
      <c r="N49" s="25">
        <f>IF($D49&gt;0,'5A'!N49/(2*$D49)," ")</f>
        <v>0</v>
      </c>
      <c r="O49" s="123">
        <f>IF($D49&gt;0,'5A'!O49/(2*$D49)," ")</f>
        <v>0</v>
      </c>
      <c r="P49" s="25">
        <f>IF($D49&gt;0,'5A'!P49/(2*$D49)," ")</f>
        <v>0.12484986687887896</v>
      </c>
      <c r="Q49" s="123">
        <f>IF($D49&gt;0,'5A'!Q49/(2*$D49)," ")</f>
        <v>0</v>
      </c>
      <c r="R49" s="25">
        <f>IF($D47&gt;0,'5A'!R47/(2*$D47)," ")</f>
        <v>0</v>
      </c>
      <c r="S49" s="35">
        <f>IF($D49&gt;0,'5A'!S49/(2*$D49)," ")</f>
        <v>0.37454960063663689</v>
      </c>
    </row>
    <row r="50" spans="1:19" ht="12.75" customHeight="1" x14ac:dyDescent="0.3">
      <c r="A50" s="41" t="s">
        <v>244</v>
      </c>
      <c r="B50" s="44">
        <f>'5A'!B50</f>
        <v>16.698110513382499</v>
      </c>
      <c r="C50" s="44">
        <f>'5A'!C50</f>
        <v>0</v>
      </c>
      <c r="D50" s="227">
        <f>'5A'!D50</f>
        <v>0</v>
      </c>
      <c r="E50" s="172"/>
      <c r="F50" s="166" t="str">
        <f t="shared" si="0"/>
        <v>South Carolina*</v>
      </c>
      <c r="G50" s="124" t="s">
        <v>151</v>
      </c>
      <c r="H50" s="119" t="s">
        <v>151</v>
      </c>
      <c r="I50" s="124" t="s">
        <v>151</v>
      </c>
      <c r="J50" s="119" t="s">
        <v>151</v>
      </c>
      <c r="K50" s="124" t="s">
        <v>151</v>
      </c>
      <c r="L50" s="119" t="s">
        <v>151</v>
      </c>
      <c r="M50" s="124" t="s">
        <v>151</v>
      </c>
      <c r="N50" s="119" t="s">
        <v>151</v>
      </c>
      <c r="O50" s="124" t="s">
        <v>151</v>
      </c>
      <c r="P50" s="119" t="s">
        <v>151</v>
      </c>
      <c r="Q50" s="124" t="s">
        <v>151</v>
      </c>
      <c r="R50" s="119" t="s">
        <v>151</v>
      </c>
      <c r="S50" s="121" t="s">
        <v>151</v>
      </c>
    </row>
    <row r="51" spans="1:19" ht="12.75" customHeight="1" x14ac:dyDescent="0.3">
      <c r="A51" s="41" t="s">
        <v>245</v>
      </c>
      <c r="B51" s="44">
        <f>'5A'!B51</f>
        <v>0</v>
      </c>
      <c r="C51" s="44">
        <f>'5A'!C51</f>
        <v>0</v>
      </c>
      <c r="D51" s="227">
        <f>'5A'!D51</f>
        <v>0</v>
      </c>
      <c r="E51" s="172"/>
      <c r="F51" s="166" t="str">
        <f t="shared" si="0"/>
        <v>South Dakota*</v>
      </c>
      <c r="G51" s="124" t="s">
        <v>151</v>
      </c>
      <c r="H51" s="119" t="s">
        <v>151</v>
      </c>
      <c r="I51" s="124" t="s">
        <v>151</v>
      </c>
      <c r="J51" s="119" t="s">
        <v>151</v>
      </c>
      <c r="K51" s="124" t="s">
        <v>151</v>
      </c>
      <c r="L51" s="119" t="s">
        <v>151</v>
      </c>
      <c r="M51" s="124" t="s">
        <v>151</v>
      </c>
      <c r="N51" s="119" t="s">
        <v>151</v>
      </c>
      <c r="O51" s="124" t="s">
        <v>151</v>
      </c>
      <c r="P51" s="119" t="s">
        <v>151</v>
      </c>
      <c r="Q51" s="124" t="s">
        <v>151</v>
      </c>
      <c r="R51" s="119" t="s">
        <v>151</v>
      </c>
      <c r="S51" s="121" t="s">
        <v>151</v>
      </c>
    </row>
    <row r="52" spans="1:19" ht="12.75" customHeight="1" x14ac:dyDescent="0.3">
      <c r="A52" s="41" t="s">
        <v>50</v>
      </c>
      <c r="B52" s="39">
        <f>'5A'!B52</f>
        <v>167.333333333333</v>
      </c>
      <c r="C52" s="39">
        <f>'5A'!C52</f>
        <v>167.333333333333</v>
      </c>
      <c r="D52" s="227">
        <f>'5A'!D52</f>
        <v>51.648753790096599</v>
      </c>
      <c r="E52" s="172"/>
      <c r="F52" s="166" t="str">
        <f t="shared" si="0"/>
        <v>Tennessee</v>
      </c>
      <c r="G52" s="123">
        <v>0</v>
      </c>
      <c r="H52" s="25">
        <v>0</v>
      </c>
      <c r="I52" s="123">
        <v>0</v>
      </c>
      <c r="J52" s="25">
        <v>0</v>
      </c>
      <c r="K52" s="123">
        <v>0</v>
      </c>
      <c r="L52" s="25">
        <v>0</v>
      </c>
      <c r="M52" s="123">
        <v>0</v>
      </c>
      <c r="N52" s="25">
        <v>0</v>
      </c>
      <c r="O52" s="123">
        <v>0</v>
      </c>
      <c r="P52" s="25">
        <v>0</v>
      </c>
      <c r="Q52" s="123">
        <v>0</v>
      </c>
      <c r="R52" s="25">
        <f>IF($D49&gt;0,'5A'!R49/(2*$D49)," ")</f>
        <v>0</v>
      </c>
      <c r="S52" s="35">
        <v>0</v>
      </c>
    </row>
    <row r="53" spans="1:19" ht="12.75" customHeight="1" x14ac:dyDescent="0.3">
      <c r="A53" s="41" t="s">
        <v>224</v>
      </c>
      <c r="B53" s="44">
        <f>'5A'!B53</f>
        <v>0</v>
      </c>
      <c r="C53" s="44">
        <f>'5A'!C53</f>
        <v>0</v>
      </c>
      <c r="D53" s="227">
        <f>'5A'!D53</f>
        <v>0</v>
      </c>
      <c r="E53" s="172"/>
      <c r="F53" s="166" t="str">
        <f t="shared" si="0"/>
        <v>Texas*</v>
      </c>
      <c r="G53" s="124" t="s">
        <v>151</v>
      </c>
      <c r="H53" s="119" t="s">
        <v>151</v>
      </c>
      <c r="I53" s="124" t="s">
        <v>151</v>
      </c>
      <c r="J53" s="119" t="s">
        <v>151</v>
      </c>
      <c r="K53" s="124" t="s">
        <v>151</v>
      </c>
      <c r="L53" s="119" t="s">
        <v>151</v>
      </c>
      <c r="M53" s="124" t="s">
        <v>151</v>
      </c>
      <c r="N53" s="119" t="s">
        <v>151</v>
      </c>
      <c r="O53" s="124" t="s">
        <v>151</v>
      </c>
      <c r="P53" s="119" t="s">
        <v>151</v>
      </c>
      <c r="Q53" s="124" t="s">
        <v>151</v>
      </c>
      <c r="R53" s="119" t="s">
        <v>151</v>
      </c>
      <c r="S53" s="121" t="s">
        <v>151</v>
      </c>
    </row>
    <row r="54" spans="1:19" ht="12.75" customHeight="1" x14ac:dyDescent="0.3">
      <c r="A54" s="41" t="s">
        <v>225</v>
      </c>
      <c r="B54" s="44">
        <f>'5A'!B54</f>
        <v>0</v>
      </c>
      <c r="C54" s="44">
        <f>'5A'!C54</f>
        <v>0</v>
      </c>
      <c r="D54" s="227">
        <f>'5A'!D54</f>
        <v>0</v>
      </c>
      <c r="E54" s="172"/>
      <c r="F54" s="166" t="str">
        <f t="shared" si="0"/>
        <v>Utah*</v>
      </c>
      <c r="G54" s="124" t="s">
        <v>151</v>
      </c>
      <c r="H54" s="119" t="s">
        <v>151</v>
      </c>
      <c r="I54" s="124" t="s">
        <v>151</v>
      </c>
      <c r="J54" s="119" t="s">
        <v>151</v>
      </c>
      <c r="K54" s="124" t="s">
        <v>151</v>
      </c>
      <c r="L54" s="119" t="s">
        <v>151</v>
      </c>
      <c r="M54" s="124" t="s">
        <v>151</v>
      </c>
      <c r="N54" s="119" t="s">
        <v>151</v>
      </c>
      <c r="O54" s="124" t="s">
        <v>151</v>
      </c>
      <c r="P54" s="119" t="s">
        <v>151</v>
      </c>
      <c r="Q54" s="124" t="s">
        <v>151</v>
      </c>
      <c r="R54" s="119" t="s">
        <v>151</v>
      </c>
      <c r="S54" s="121" t="s">
        <v>151</v>
      </c>
    </row>
    <row r="55" spans="1:19" ht="12.75" customHeight="1" x14ac:dyDescent="0.3">
      <c r="A55" s="41" t="s">
        <v>53</v>
      </c>
      <c r="B55" s="39">
        <f>'5A'!B55</f>
        <v>219.916666666667</v>
      </c>
      <c r="C55" s="39">
        <f>'5A'!C55</f>
        <v>150.166666666667</v>
      </c>
      <c r="D55" s="56">
        <f>'5A'!D55</f>
        <v>87.9166666666667</v>
      </c>
      <c r="E55" s="172"/>
      <c r="F55" s="166" t="str">
        <f t="shared" si="0"/>
        <v>Vermont</v>
      </c>
      <c r="G55" s="123">
        <f>IF($D55&gt;0,'5A'!G55/(2*$D55)," ")</f>
        <v>0.89289099526066318</v>
      </c>
      <c r="H55" s="25">
        <f>IF($D55&gt;0,'5A'!H55/(2*$D55)," ")</f>
        <v>0</v>
      </c>
      <c r="I55" s="123">
        <f>IF($D55&gt;0,'5A'!I55/(2*$D55)," ")</f>
        <v>0</v>
      </c>
      <c r="J55" s="25">
        <f>IF($D55&gt;0,'5A'!J55/(2*$D55)," ")</f>
        <v>1.1374407582938385E-2</v>
      </c>
      <c r="K55" s="123">
        <f>IF($D55&gt;0,'5A'!K55/(2*$D55)," ")</f>
        <v>0</v>
      </c>
      <c r="L55" s="25">
        <f>IF($D55&gt;0,'5A'!L55/(2*$D55)," ")</f>
        <v>1.7061611374407575E-2</v>
      </c>
      <c r="M55" s="123">
        <f>IF($D55&gt;0,'5A'!M55/(2*$D55)," ")</f>
        <v>1.7061611374407575E-2</v>
      </c>
      <c r="N55" s="25">
        <f>IF($D55&gt;0,'5A'!N55/(2*$D55)," ")</f>
        <v>0</v>
      </c>
      <c r="O55" s="123">
        <f>IF($D55&gt;0,'5A'!O55/(2*$D55)," ")</f>
        <v>0</v>
      </c>
      <c r="P55" s="25">
        <f>IF($D55&gt;0,'5A'!P55/(2*$D55)," ")</f>
        <v>0</v>
      </c>
      <c r="Q55" s="123">
        <f>IF($D55&gt;0,'5A'!Q55/(2*$D55)," ")</f>
        <v>0</v>
      </c>
      <c r="R55" s="25">
        <v>0</v>
      </c>
      <c r="S55" s="35">
        <f>IF($D55&gt;0,'5A'!S55/(2*$D55)," ")</f>
        <v>0</v>
      </c>
    </row>
    <row r="56" spans="1:19" ht="12.75" customHeight="1" x14ac:dyDescent="0.3">
      <c r="A56" s="41" t="s">
        <v>223</v>
      </c>
      <c r="B56" s="44">
        <f>'5A'!B56</f>
        <v>0</v>
      </c>
      <c r="C56" s="44">
        <f>'5A'!C56</f>
        <v>0</v>
      </c>
      <c r="D56" s="227">
        <f>'5A'!D56</f>
        <v>0</v>
      </c>
      <c r="E56" s="172"/>
      <c r="F56" s="166" t="str">
        <f t="shared" si="0"/>
        <v>Virgin Islands*</v>
      </c>
      <c r="G56" s="124" t="s">
        <v>151</v>
      </c>
      <c r="H56" s="119" t="s">
        <v>151</v>
      </c>
      <c r="I56" s="124" t="s">
        <v>151</v>
      </c>
      <c r="J56" s="119" t="s">
        <v>151</v>
      </c>
      <c r="K56" s="124" t="s">
        <v>151</v>
      </c>
      <c r="L56" s="119" t="s">
        <v>151</v>
      </c>
      <c r="M56" s="124" t="s">
        <v>151</v>
      </c>
      <c r="N56" s="119" t="s">
        <v>151</v>
      </c>
      <c r="O56" s="124" t="s">
        <v>151</v>
      </c>
      <c r="P56" s="119" t="s">
        <v>151</v>
      </c>
      <c r="Q56" s="124" t="s">
        <v>151</v>
      </c>
      <c r="R56" s="119" t="s">
        <v>151</v>
      </c>
      <c r="S56" s="121" t="s">
        <v>151</v>
      </c>
    </row>
    <row r="57" spans="1:19" ht="12.75" customHeight="1" x14ac:dyDescent="0.3">
      <c r="A57" s="41" t="s">
        <v>222</v>
      </c>
      <c r="B57" s="44">
        <f>'5A'!B57</f>
        <v>0</v>
      </c>
      <c r="C57" s="44">
        <f>'5A'!C57</f>
        <v>0</v>
      </c>
      <c r="D57" s="227">
        <f>'5A'!D57</f>
        <v>0</v>
      </c>
      <c r="E57" s="172"/>
      <c r="F57" s="166" t="str">
        <f t="shared" si="0"/>
        <v>Virginia*</v>
      </c>
      <c r="G57" s="124" t="s">
        <v>151</v>
      </c>
      <c r="H57" s="119" t="s">
        <v>151</v>
      </c>
      <c r="I57" s="124" t="s">
        <v>151</v>
      </c>
      <c r="J57" s="119" t="s">
        <v>151</v>
      </c>
      <c r="K57" s="124" t="s">
        <v>151</v>
      </c>
      <c r="L57" s="119" t="s">
        <v>151</v>
      </c>
      <c r="M57" s="124" t="s">
        <v>151</v>
      </c>
      <c r="N57" s="119" t="s">
        <v>151</v>
      </c>
      <c r="O57" s="124" t="s">
        <v>151</v>
      </c>
      <c r="P57" s="119" t="s">
        <v>151</v>
      </c>
      <c r="Q57" s="124" t="s">
        <v>151</v>
      </c>
      <c r="R57" s="119" t="s">
        <v>151</v>
      </c>
      <c r="S57" s="121" t="s">
        <v>151</v>
      </c>
    </row>
    <row r="58" spans="1:19" ht="18" customHeight="1" x14ac:dyDescent="0.3">
      <c r="A58" s="41" t="s">
        <v>56</v>
      </c>
      <c r="B58" s="39">
        <f>'5A'!B58</f>
        <v>7736.75</v>
      </c>
      <c r="C58" s="39">
        <f>'5A'!C58</f>
        <v>7560.1666666666697</v>
      </c>
      <c r="D58" s="56">
        <f>'5A'!D58</f>
        <v>4658.5833333333303</v>
      </c>
      <c r="E58" s="172"/>
      <c r="F58" s="166" t="str">
        <f t="shared" si="0"/>
        <v>Washington</v>
      </c>
      <c r="G58" s="123">
        <f>IF($D58&gt;0,'5A'!G58/(2*$D58)," ")</f>
        <v>0.55971951415845345</v>
      </c>
      <c r="H58" s="25">
        <f>IF($D58&gt;0,'5A'!H58/(2*$D58)," ")</f>
        <v>1.8353218968570572E-2</v>
      </c>
      <c r="I58" s="123">
        <f>IF($D58&gt;0,'5A'!I58/(2*$D58)," ")</f>
        <v>0</v>
      </c>
      <c r="J58" s="25">
        <f>IF($D58&gt;0,'5A'!J58/(2*$D58)," ")</f>
        <v>2.6832191474518378E-3</v>
      </c>
      <c r="K58" s="123">
        <f>IF($D58&gt;0,'5A'!K58/(2*$D58)," ")</f>
        <v>1.0732876589807352E-4</v>
      </c>
      <c r="L58" s="25">
        <f>IF($D58&gt;0,'5A'!L58/(2*$D58)," ")</f>
        <v>1.8031232670876352E-2</v>
      </c>
      <c r="M58" s="123">
        <f>IF($D58&gt;0,'5A'!M58/(2*$D58)," ")</f>
        <v>8.5863012718458815E-4</v>
      </c>
      <c r="N58" s="25">
        <f>IF($D58&gt;0,'5A'!N58/(2*$D58)," ")</f>
        <v>7.1910273151709258E-3</v>
      </c>
      <c r="O58" s="123">
        <f>IF($D58&gt;0,'5A'!O58/(2*$D58)," ")</f>
        <v>1.8460547734468646E-2</v>
      </c>
      <c r="P58" s="25">
        <f>IF($D58&gt;0,'5A'!P58/(2*$D58)," ")</f>
        <v>2.1465753179614704E-4</v>
      </c>
      <c r="Q58" s="123">
        <f>IF($D58&gt;0,'5A'!Q58/(2*$D58)," ")</f>
        <v>9.6595889308266169E-4</v>
      </c>
      <c r="R58" s="25">
        <f>IF($D55&gt;0,'5A'!R55/(2*$D55)," ")</f>
        <v>0</v>
      </c>
      <c r="S58" s="35">
        <f>IF($D58&gt;0,'5A'!S58/(2*$D58)," ")</f>
        <v>1.921184909575516E-2</v>
      </c>
    </row>
    <row r="59" spans="1:19" ht="12.75" customHeight="1" x14ac:dyDescent="0.3">
      <c r="A59" s="41" t="s">
        <v>221</v>
      </c>
      <c r="B59" s="44">
        <f>'5A'!B59</f>
        <v>0</v>
      </c>
      <c r="C59" s="44">
        <f>'5A'!C59</f>
        <v>0</v>
      </c>
      <c r="D59" s="227">
        <f>'5A'!D59</f>
        <v>0</v>
      </c>
      <c r="E59" s="172"/>
      <c r="F59" s="166" t="str">
        <f t="shared" si="0"/>
        <v>West Virginia*</v>
      </c>
      <c r="G59" s="124" t="s">
        <v>151</v>
      </c>
      <c r="H59" s="119" t="s">
        <v>151</v>
      </c>
      <c r="I59" s="124" t="s">
        <v>151</v>
      </c>
      <c r="J59" s="119" t="s">
        <v>151</v>
      </c>
      <c r="K59" s="124" t="s">
        <v>151</v>
      </c>
      <c r="L59" s="119" t="s">
        <v>151</v>
      </c>
      <c r="M59" s="124" t="s">
        <v>151</v>
      </c>
      <c r="N59" s="119" t="s">
        <v>151</v>
      </c>
      <c r="O59" s="124" t="s">
        <v>151</v>
      </c>
      <c r="P59" s="119" t="s">
        <v>151</v>
      </c>
      <c r="Q59" s="124" t="s">
        <v>151</v>
      </c>
      <c r="R59" s="119" t="s">
        <v>151</v>
      </c>
      <c r="S59" s="121" t="s">
        <v>151</v>
      </c>
    </row>
    <row r="60" spans="1:19" ht="12.75" customHeight="1" x14ac:dyDescent="0.3">
      <c r="A60" s="41" t="s">
        <v>58</v>
      </c>
      <c r="B60" s="39">
        <f>'5A'!B60</f>
        <v>214.75</v>
      </c>
      <c r="C60" s="39">
        <f>'5A'!C60</f>
        <v>166.583333333333</v>
      </c>
      <c r="D60" s="56">
        <f>'5A'!D60</f>
        <v>70.25</v>
      </c>
      <c r="F60" s="166" t="str">
        <f t="shared" si="0"/>
        <v>Wisconsin</v>
      </c>
      <c r="G60" s="123">
        <f>IF($D60&gt;0,'5A'!G60/(2*$D60)," ")</f>
        <v>0.70462633451957291</v>
      </c>
      <c r="H60" s="25">
        <f>IF($D60&gt;0,'5A'!H60/(2*$D60)," ")</f>
        <v>7.1174377224199285E-3</v>
      </c>
      <c r="I60" s="123">
        <f>IF($D60&gt;0,'5A'!I60/(2*$D60)," ")</f>
        <v>0</v>
      </c>
      <c r="J60" s="25">
        <f>IF($D60&gt;0,'5A'!J60/(2*$D60)," ")</f>
        <v>7.8291814946619215E-2</v>
      </c>
      <c r="K60" s="123">
        <f>IF($D60&gt;0,'5A'!K60/(2*$D60)," ")</f>
        <v>0</v>
      </c>
      <c r="L60" s="25">
        <f>IF($D60&gt;0,'5A'!L60/(2*$D60)," ")</f>
        <v>0.28469750889679718</v>
      </c>
      <c r="M60" s="123">
        <f>IF($D60&gt;0,'5A'!M60/(2*$D60)," ")</f>
        <v>0</v>
      </c>
      <c r="N60" s="25">
        <f>IF($D60&gt;0,'5A'!N60/(2*$D60)," ")</f>
        <v>2.1352313167259787E-2</v>
      </c>
      <c r="O60" s="123">
        <f>IF($D60&gt;0,'5A'!O60/(2*$D60)," ")</f>
        <v>0</v>
      </c>
      <c r="P60" s="25">
        <f>IF($D60&gt;0,'5A'!P60/(2*$D60)," ")</f>
        <v>3.5587188612099648E-2</v>
      </c>
      <c r="Q60" s="123">
        <f>IF($D60&gt;0,'5A'!Q60/(2*$D60)," ")</f>
        <v>7.1174377224199285E-3</v>
      </c>
      <c r="R60" s="25">
        <v>0</v>
      </c>
      <c r="S60" s="35">
        <f>IF($D60&gt;0,'5A'!S60/(2*$D60)," ")</f>
        <v>6.4056939501779361E-2</v>
      </c>
    </row>
    <row r="61" spans="1:19" ht="12.75" customHeight="1" x14ac:dyDescent="0.3">
      <c r="A61" s="42" t="s">
        <v>59</v>
      </c>
      <c r="B61" s="46">
        <f>'5A'!B61</f>
        <v>18.1666666666667</v>
      </c>
      <c r="C61" s="46">
        <f>'5A'!C61</f>
        <v>16.9166666666667</v>
      </c>
      <c r="D61" s="57">
        <f>'5A'!D61</f>
        <v>13.25</v>
      </c>
      <c r="E61" s="258"/>
      <c r="F61" s="167" t="str">
        <f t="shared" si="0"/>
        <v>Wyoming</v>
      </c>
      <c r="G61" s="125">
        <f>IF($D61&gt;0,'5A'!G61/(2*$D61)," ")</f>
        <v>0.37735849056603776</v>
      </c>
      <c r="H61" s="26">
        <f>IF($D61&gt;0,'5A'!H61/(2*$D61)," ")</f>
        <v>0</v>
      </c>
      <c r="I61" s="125">
        <f>IF($D61&gt;0,'5A'!I61/(2*$D61)," ")</f>
        <v>0</v>
      </c>
      <c r="J61" s="26">
        <f>IF($D61&gt;0,'5A'!J61/(2*$D61)," ")</f>
        <v>0.98113207547169812</v>
      </c>
      <c r="K61" s="125">
        <f>IF($D61&gt;0,'5A'!K61/(2*$D61)," ")</f>
        <v>0</v>
      </c>
      <c r="L61" s="26">
        <f>IF($D61&gt;0,'5A'!L61/(2*$D61)," ")</f>
        <v>0.15094339622641509</v>
      </c>
      <c r="M61" s="125">
        <f>IF($D61&gt;0,'5A'!M61/(2*$D61)," ")</f>
        <v>0</v>
      </c>
      <c r="N61" s="26">
        <f>IF($D61&gt;0,'5A'!N61/(2*$D61)," ")</f>
        <v>3.7735849056603772E-2</v>
      </c>
      <c r="O61" s="125">
        <f>IF($D61&gt;0,'5A'!O61/(2*$D61)," ")</f>
        <v>0</v>
      </c>
      <c r="P61" s="26">
        <f>IF($D61&gt;0,'5A'!P61/(2*$D61)," ")</f>
        <v>0</v>
      </c>
      <c r="Q61" s="125">
        <f>IF($D61&gt;0,'5A'!Q61/(2*$D61)," ")</f>
        <v>0</v>
      </c>
      <c r="R61" s="26">
        <v>0</v>
      </c>
      <c r="S61" s="36">
        <f>IF($D61&gt;0,'5A'!S61/(2*$D61)," ")</f>
        <v>0</v>
      </c>
    </row>
    <row r="62" spans="1:19" ht="12.75" customHeight="1" x14ac:dyDescent="0.25">
      <c r="A62" s="274" t="s">
        <v>226</v>
      </c>
      <c r="B62" s="274"/>
      <c r="C62" s="274"/>
      <c r="D62" s="274"/>
      <c r="E62" s="275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</row>
    <row r="63" spans="1:19" x14ac:dyDescent="0.25">
      <c r="A63" s="164" t="s">
        <v>266</v>
      </c>
    </row>
  </sheetData>
  <mergeCells count="1">
    <mergeCell ref="A62:S62"/>
  </mergeCells>
  <phoneticPr fontId="0" type="noConversion"/>
  <printOptions horizontalCentered="1" verticalCentered="1"/>
  <pageMargins left="0.25" right="0.25" top="0.25" bottom="0.25" header="0.5" footer="0.5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62"/>
  <sheetViews>
    <sheetView zoomScaleNormal="100" zoomScaleSheetLayoutView="100" workbookViewId="0"/>
  </sheetViews>
  <sheetFormatPr defaultColWidth="9.08984375" defaultRowHeight="12.75" customHeight="1" x14ac:dyDescent="0.25"/>
  <cols>
    <col min="1" max="1" width="15.7265625" style="2" customWidth="1"/>
    <col min="2" max="2" width="11.26953125" style="2" bestFit="1" customWidth="1"/>
    <col min="3" max="3" width="13.453125" style="2" bestFit="1" customWidth="1"/>
    <col min="4" max="4" width="13.26953125" style="2" bestFit="1" customWidth="1"/>
    <col min="5" max="5" width="12.453125" style="2" bestFit="1" customWidth="1"/>
    <col min="6" max="6" width="12.26953125" style="2" customWidth="1"/>
    <col min="7" max="7" width="11.453125" style="2" bestFit="1" customWidth="1"/>
    <col min="8" max="8" width="10.453125" style="2" bestFit="1" customWidth="1"/>
    <col min="9" max="9" width="10.26953125" style="2" bestFit="1" customWidth="1"/>
    <col min="10" max="10" width="11.453125" style="2" bestFit="1" customWidth="1"/>
    <col min="11" max="11" width="10.90625" style="2" bestFit="1" customWidth="1"/>
    <col min="12" max="12" width="9.90625" style="2" bestFit="1" customWidth="1"/>
    <col min="13" max="13" width="12.453125" style="2" bestFit="1" customWidth="1"/>
    <col min="14" max="14" width="11.7265625" style="2" bestFit="1" customWidth="1"/>
    <col min="15" max="15" width="10.7265625" style="2" bestFit="1" customWidth="1"/>
    <col min="16" max="16" width="9.453125" style="2" bestFit="1" customWidth="1"/>
    <col min="17" max="16384" width="9.08984375" style="2"/>
  </cols>
  <sheetData>
    <row r="1" spans="1:17" s="111" customFormat="1" ht="12.75" customHeight="1" x14ac:dyDescent="0.3">
      <c r="A1" s="179" t="s">
        <v>195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7" s="111" customFormat="1" ht="12.75" customHeight="1" x14ac:dyDescent="0.3">
      <c r="A2" s="179" t="s">
        <v>196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7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7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7" s="3" customFormat="1" ht="45" customHeight="1" x14ac:dyDescent="0.3">
      <c r="A5" s="62" t="s">
        <v>0</v>
      </c>
      <c r="B5" s="21" t="s">
        <v>149</v>
      </c>
      <c r="C5" s="103" t="s">
        <v>150</v>
      </c>
      <c r="D5" s="102" t="s">
        <v>133</v>
      </c>
      <c r="E5" s="21" t="s">
        <v>145</v>
      </c>
      <c r="F5" s="21" t="s">
        <v>131</v>
      </c>
      <c r="G5" s="21" t="s">
        <v>134</v>
      </c>
      <c r="H5" s="21" t="s">
        <v>135</v>
      </c>
      <c r="I5" s="21" t="s">
        <v>136</v>
      </c>
      <c r="J5" s="21" t="s">
        <v>137</v>
      </c>
      <c r="K5" s="21" t="s">
        <v>138</v>
      </c>
      <c r="L5" s="21" t="s">
        <v>139</v>
      </c>
      <c r="M5" s="21" t="s">
        <v>140</v>
      </c>
      <c r="N5" s="21" t="s">
        <v>146</v>
      </c>
      <c r="O5" s="21" t="s">
        <v>142</v>
      </c>
      <c r="P5" s="62" t="s">
        <v>261</v>
      </c>
      <c r="Q5" s="58"/>
    </row>
    <row r="6" spans="1:17" s="3" customFormat="1" ht="12.75" customHeight="1" x14ac:dyDescent="0.3">
      <c r="A6" s="33" t="s">
        <v>3</v>
      </c>
      <c r="B6" s="19">
        <v>678999.56136285095</v>
      </c>
      <c r="C6" s="106">
        <v>302220.01249116298</v>
      </c>
      <c r="D6" s="104">
        <v>235457.262085422</v>
      </c>
      <c r="E6" s="19">
        <v>3321.8530694608999</v>
      </c>
      <c r="F6" s="19">
        <v>2190.9207026297299</v>
      </c>
      <c r="G6" s="19">
        <v>6441.6119456116403</v>
      </c>
      <c r="H6" s="19">
        <v>195.92618219444199</v>
      </c>
      <c r="I6" s="19">
        <v>37204.0563365048</v>
      </c>
      <c r="J6" s="19">
        <v>3309.9437931365801</v>
      </c>
      <c r="K6" s="19">
        <v>13003.1967272294</v>
      </c>
      <c r="L6" s="19">
        <v>7443.99558811324</v>
      </c>
      <c r="M6" s="19">
        <v>2781.6331228316799</v>
      </c>
      <c r="N6" s="19">
        <v>2120.8630533396799</v>
      </c>
      <c r="O6" s="37">
        <v>5.1953443704798499</v>
      </c>
      <c r="P6" s="19">
        <v>23182.305639508701</v>
      </c>
      <c r="Q6" s="58" t="s">
        <v>2</v>
      </c>
    </row>
    <row r="7" spans="1:17" ht="18" customHeight="1" x14ac:dyDescent="0.3">
      <c r="A7" s="41" t="s">
        <v>7</v>
      </c>
      <c r="B7" s="19">
        <v>2803.4166666666702</v>
      </c>
      <c r="C7" s="106">
        <v>1225.3333333333301</v>
      </c>
      <c r="D7" s="104">
        <v>946.08333333333405</v>
      </c>
      <c r="E7" s="19">
        <v>4.0833333333333304</v>
      </c>
      <c r="F7" s="19">
        <v>129.166666666667</v>
      </c>
      <c r="G7" s="19">
        <v>85.6666666666667</v>
      </c>
      <c r="H7" s="37">
        <v>0</v>
      </c>
      <c r="I7" s="19">
        <v>24.0833333333333</v>
      </c>
      <c r="J7" s="37">
        <v>0</v>
      </c>
      <c r="K7" s="19">
        <v>29.5833333333333</v>
      </c>
      <c r="L7" s="19">
        <v>54.75</v>
      </c>
      <c r="M7" s="37">
        <v>0</v>
      </c>
      <c r="N7" s="19">
        <v>7.6666666666666696</v>
      </c>
      <c r="O7" s="37">
        <v>0</v>
      </c>
      <c r="P7" s="19">
        <v>30.25</v>
      </c>
    </row>
    <row r="8" spans="1:17" ht="12.75" customHeight="1" x14ac:dyDescent="0.3">
      <c r="A8" s="41" t="s">
        <v>8</v>
      </c>
      <c r="B8" s="19">
        <v>1833.25</v>
      </c>
      <c r="C8" s="106">
        <v>828.91666666666697</v>
      </c>
      <c r="D8" s="104">
        <v>540.16666666666697</v>
      </c>
      <c r="E8" s="37">
        <v>0</v>
      </c>
      <c r="F8" s="37">
        <v>2.6666666666666701</v>
      </c>
      <c r="G8" s="19">
        <v>7.8333333333333401</v>
      </c>
      <c r="H8" s="19">
        <v>10</v>
      </c>
      <c r="I8" s="19">
        <v>271</v>
      </c>
      <c r="J8" s="19">
        <v>143.083333333333</v>
      </c>
      <c r="K8" s="19">
        <v>36.1666666666667</v>
      </c>
      <c r="L8" s="19">
        <v>4.5</v>
      </c>
      <c r="M8" s="19">
        <v>18.1666666666667</v>
      </c>
      <c r="N8" s="19">
        <v>2.75</v>
      </c>
      <c r="O8" s="37">
        <v>0</v>
      </c>
      <c r="P8" s="37">
        <v>0</v>
      </c>
    </row>
    <row r="9" spans="1:17" ht="12.75" customHeight="1" x14ac:dyDescent="0.3">
      <c r="A9" s="41" t="s">
        <v>9</v>
      </c>
      <c r="B9" s="19">
        <v>2886.8333333333298</v>
      </c>
      <c r="C9" s="106">
        <v>495.75</v>
      </c>
      <c r="D9" s="104">
        <v>391.25</v>
      </c>
      <c r="E9" s="37">
        <v>0</v>
      </c>
      <c r="F9" s="37">
        <v>0</v>
      </c>
      <c r="G9" s="19">
        <v>19.9166666666667</v>
      </c>
      <c r="H9" s="19">
        <v>0.41666666666667002</v>
      </c>
      <c r="I9" s="19">
        <v>56.1666666666667</v>
      </c>
      <c r="J9" s="19">
        <v>26.25</v>
      </c>
      <c r="K9" s="19">
        <v>21.6666666666667</v>
      </c>
      <c r="L9" s="19">
        <v>2.1666666666666701</v>
      </c>
      <c r="M9" s="19">
        <v>10.3333333333333</v>
      </c>
      <c r="N9" s="19">
        <v>19.25</v>
      </c>
      <c r="O9" s="37">
        <v>0</v>
      </c>
      <c r="P9" s="37">
        <v>0</v>
      </c>
    </row>
    <row r="10" spans="1:17" ht="12.75" customHeight="1" x14ac:dyDescent="0.3">
      <c r="A10" s="41" t="s">
        <v>10</v>
      </c>
      <c r="B10" s="19">
        <v>1308</v>
      </c>
      <c r="C10" s="106">
        <v>307.41666666666703</v>
      </c>
      <c r="D10" s="104">
        <v>224.666666666667</v>
      </c>
      <c r="E10" s="37">
        <v>8.3333333333329998E-2</v>
      </c>
      <c r="F10" s="37">
        <v>4.5833333333333304</v>
      </c>
      <c r="G10" s="19">
        <v>15.5833333333333</v>
      </c>
      <c r="H10" s="19">
        <v>2.4166666666666701</v>
      </c>
      <c r="I10" s="19">
        <v>40.1666666666667</v>
      </c>
      <c r="J10" s="19">
        <v>22.6666666666667</v>
      </c>
      <c r="K10" s="19">
        <v>14.75</v>
      </c>
      <c r="L10" s="37">
        <v>0</v>
      </c>
      <c r="M10" s="37">
        <v>0</v>
      </c>
      <c r="N10" s="19">
        <v>1.6666666666666701</v>
      </c>
      <c r="O10" s="37">
        <v>0</v>
      </c>
      <c r="P10" s="37">
        <v>0</v>
      </c>
    </row>
    <row r="11" spans="1:17" ht="12.75" customHeight="1" x14ac:dyDescent="0.3">
      <c r="A11" s="41" t="s">
        <v>11</v>
      </c>
      <c r="B11" s="19">
        <v>273571.859309636</v>
      </c>
      <c r="C11" s="106">
        <v>140927.17356207201</v>
      </c>
      <c r="D11" s="104">
        <v>111662.33765616101</v>
      </c>
      <c r="E11" s="19">
        <v>1131.4353147158299</v>
      </c>
      <c r="F11" s="19">
        <v>1793.2147120908901</v>
      </c>
      <c r="G11" s="19">
        <v>1174.4476838508899</v>
      </c>
      <c r="H11" s="37">
        <v>102.492881072027</v>
      </c>
      <c r="I11" s="19">
        <v>24681.961802467398</v>
      </c>
      <c r="J11" s="19">
        <v>1246.63716295261</v>
      </c>
      <c r="K11" s="19">
        <v>6847.67520181481</v>
      </c>
      <c r="L11" s="19">
        <v>3343.89409453392</v>
      </c>
      <c r="M11" s="19">
        <v>1687.1268595797401</v>
      </c>
      <c r="N11" s="19">
        <v>698.71059700221304</v>
      </c>
      <c r="O11" s="37">
        <v>0</v>
      </c>
      <c r="P11" s="19">
        <v>5632.4345121693495</v>
      </c>
    </row>
    <row r="12" spans="1:17" ht="12.75" customHeight="1" x14ac:dyDescent="0.3">
      <c r="A12" s="41" t="s">
        <v>12</v>
      </c>
      <c r="B12" s="19">
        <v>8646.7357075023792</v>
      </c>
      <c r="C12" s="106">
        <v>5321.4183285850004</v>
      </c>
      <c r="D12" s="104">
        <v>1501.28231244065</v>
      </c>
      <c r="E12" s="19">
        <v>137.11217948717999</v>
      </c>
      <c r="F12" s="37">
        <v>0</v>
      </c>
      <c r="G12" s="19">
        <v>20.090705128205101</v>
      </c>
      <c r="H12" s="19">
        <v>15.538141025641</v>
      </c>
      <c r="I12" s="19">
        <v>3414.57028727445</v>
      </c>
      <c r="J12" s="19">
        <v>45.708725071225103</v>
      </c>
      <c r="K12" s="19">
        <v>819.56279677113002</v>
      </c>
      <c r="L12" s="19">
        <v>9.3177587844254504</v>
      </c>
      <c r="M12" s="19">
        <v>23.871035137701799</v>
      </c>
      <c r="N12" s="19">
        <v>197.31023266856599</v>
      </c>
      <c r="O12" s="37">
        <v>0</v>
      </c>
      <c r="P12" s="19">
        <v>643.61867283950596</v>
      </c>
    </row>
    <row r="13" spans="1:17" ht="12.75" customHeight="1" x14ac:dyDescent="0.3">
      <c r="A13" s="41" t="s">
        <v>13</v>
      </c>
      <c r="B13" s="19">
        <v>3450.0378373374201</v>
      </c>
      <c r="C13" s="106">
        <v>735.84921992089096</v>
      </c>
      <c r="D13" s="104">
        <v>490.26957966220903</v>
      </c>
      <c r="E13" s="19">
        <v>30.902639225805299</v>
      </c>
      <c r="F13" s="37">
        <v>0</v>
      </c>
      <c r="G13" s="37">
        <v>0</v>
      </c>
      <c r="H13" s="37">
        <v>2.7576804915514601</v>
      </c>
      <c r="I13" s="19">
        <v>309.28613111782602</v>
      </c>
      <c r="J13" s="37">
        <v>0</v>
      </c>
      <c r="K13" s="19">
        <v>58.2640411870996</v>
      </c>
      <c r="L13" s="37">
        <v>4.5159505447940198</v>
      </c>
      <c r="M13" s="19">
        <v>6.1033941312430899</v>
      </c>
      <c r="N13" s="37">
        <v>5.5211213517665101</v>
      </c>
      <c r="O13" s="37">
        <v>0</v>
      </c>
      <c r="P13" s="37">
        <v>0</v>
      </c>
    </row>
    <row r="14" spans="1:17" ht="12.75" customHeight="1" x14ac:dyDescent="0.3">
      <c r="A14" s="41" t="s">
        <v>14</v>
      </c>
      <c r="B14" s="19">
        <v>613.41666666666697</v>
      </c>
      <c r="C14" s="106">
        <v>153.666666666667</v>
      </c>
      <c r="D14" s="104">
        <v>140.416666666667</v>
      </c>
      <c r="E14" s="37">
        <v>1.1666666666666701</v>
      </c>
      <c r="F14" s="37">
        <v>2.4166666666666701</v>
      </c>
      <c r="G14" s="19">
        <v>2.6666666666666701</v>
      </c>
      <c r="H14" s="37">
        <v>0</v>
      </c>
      <c r="I14" s="19">
        <v>6.6666666666666696</v>
      </c>
      <c r="J14" s="37">
        <v>0</v>
      </c>
      <c r="K14" s="19">
        <v>4.5</v>
      </c>
      <c r="L14" s="37">
        <v>0</v>
      </c>
      <c r="M14" s="37">
        <v>0</v>
      </c>
      <c r="N14" s="37">
        <v>0.41666666666667002</v>
      </c>
      <c r="O14" s="37">
        <v>0</v>
      </c>
      <c r="P14" s="37">
        <v>0</v>
      </c>
    </row>
    <row r="15" spans="1:17" ht="12.75" customHeight="1" x14ac:dyDescent="0.3">
      <c r="A15" s="41" t="s">
        <v>76</v>
      </c>
      <c r="B15" s="19">
        <v>5716.7226668169296</v>
      </c>
      <c r="C15" s="106">
        <v>1866.52708456031</v>
      </c>
      <c r="D15" s="104">
        <v>1597.7505778729701</v>
      </c>
      <c r="E15" s="37">
        <v>0.25009107333424002</v>
      </c>
      <c r="F15" s="19">
        <v>0.75031500242515003</v>
      </c>
      <c r="G15" s="19">
        <v>13.2550434155612</v>
      </c>
      <c r="H15" s="19">
        <v>2.0007893506447898</v>
      </c>
      <c r="I15" s="37">
        <v>0</v>
      </c>
      <c r="J15" s="37">
        <v>0.25009185864543998</v>
      </c>
      <c r="K15" s="37">
        <v>0</v>
      </c>
      <c r="L15" s="19">
        <v>12.6717273659456</v>
      </c>
      <c r="M15" s="19">
        <v>3.0845982246644201</v>
      </c>
      <c r="N15" s="19">
        <v>69.111254607424399</v>
      </c>
      <c r="O15" s="37">
        <v>0</v>
      </c>
      <c r="P15" s="37">
        <v>329.13560110114503</v>
      </c>
    </row>
    <row r="16" spans="1:17" ht="12.75" customHeight="1" x14ac:dyDescent="0.3">
      <c r="A16" s="41" t="s">
        <v>15</v>
      </c>
      <c r="B16" s="19">
        <v>8295.4090909090901</v>
      </c>
      <c r="C16" s="106">
        <v>1008.9702020202</v>
      </c>
      <c r="D16" s="104">
        <v>519.60101010101005</v>
      </c>
      <c r="E16" s="37">
        <v>0.47424242424242002</v>
      </c>
      <c r="F16" s="37">
        <v>0</v>
      </c>
      <c r="G16" s="19">
        <v>55.988888888888901</v>
      </c>
      <c r="H16" s="37">
        <v>0</v>
      </c>
      <c r="I16" s="19">
        <v>158.29646464646501</v>
      </c>
      <c r="J16" s="19">
        <v>101.670202020202</v>
      </c>
      <c r="K16" s="19">
        <v>147.910606060606</v>
      </c>
      <c r="L16" s="19">
        <v>131.183333333333</v>
      </c>
      <c r="M16" s="37">
        <v>0</v>
      </c>
      <c r="N16" s="19">
        <v>2.97272727272727</v>
      </c>
      <c r="O16" s="37">
        <v>0</v>
      </c>
      <c r="P16" s="19">
        <v>111.759595959596</v>
      </c>
    </row>
    <row r="17" spans="1:16" ht="18" customHeight="1" x14ac:dyDescent="0.3">
      <c r="A17" s="41" t="s">
        <v>16</v>
      </c>
      <c r="B17" s="19">
        <v>932.66666666666697</v>
      </c>
      <c r="C17" s="106">
        <v>162.916666666667</v>
      </c>
      <c r="D17" s="104">
        <v>50.1666666666667</v>
      </c>
      <c r="E17" s="37">
        <v>8.3333333333329998E-2</v>
      </c>
      <c r="F17" s="37">
        <v>0.41666666666667002</v>
      </c>
      <c r="G17" s="19">
        <v>81.3333333333333</v>
      </c>
      <c r="H17" s="37">
        <v>0.25</v>
      </c>
      <c r="I17" s="19">
        <v>18.9166666666667</v>
      </c>
      <c r="J17" s="19">
        <v>10.8333333333333</v>
      </c>
      <c r="K17" s="19">
        <v>16</v>
      </c>
      <c r="L17" s="19">
        <v>35.75</v>
      </c>
      <c r="M17" s="37">
        <v>0.16666666666666999</v>
      </c>
      <c r="N17" s="19">
        <v>2.25</v>
      </c>
      <c r="O17" s="37">
        <v>0</v>
      </c>
      <c r="P17" s="19">
        <v>7.3333333333333401</v>
      </c>
    </row>
    <row r="18" spans="1:16" ht="12.75" customHeight="1" x14ac:dyDescent="0.3">
      <c r="A18" s="41" t="s">
        <v>17</v>
      </c>
      <c r="B18" s="19">
        <v>164.98328135472201</v>
      </c>
      <c r="C18" s="106">
        <v>10.7784779411526</v>
      </c>
      <c r="D18" s="104">
        <v>2.59009617660988</v>
      </c>
      <c r="E18" s="37">
        <v>0</v>
      </c>
      <c r="F18" s="19">
        <v>0.58508836163384004</v>
      </c>
      <c r="G18" s="19">
        <v>7.6868174303688503</v>
      </c>
      <c r="H18" s="37">
        <v>0</v>
      </c>
      <c r="I18" s="19">
        <v>8.353658536585E-2</v>
      </c>
      <c r="J18" s="37">
        <v>0.16705530220263001</v>
      </c>
      <c r="K18" s="37">
        <v>0.25059048703963999</v>
      </c>
      <c r="L18" s="37">
        <v>0</v>
      </c>
      <c r="M18" s="37">
        <v>0</v>
      </c>
      <c r="N18" s="19">
        <v>8.3538587848929993E-2</v>
      </c>
      <c r="O18" s="37">
        <v>0</v>
      </c>
      <c r="P18" s="37">
        <v>0</v>
      </c>
    </row>
    <row r="19" spans="1:16" ht="12.75" customHeight="1" x14ac:dyDescent="0.3">
      <c r="A19" s="41" t="s">
        <v>18</v>
      </c>
      <c r="B19" s="19">
        <v>4444.1716824075602</v>
      </c>
      <c r="C19" s="106">
        <v>1230.1160423670001</v>
      </c>
      <c r="D19" s="104">
        <v>967.94393308788199</v>
      </c>
      <c r="E19" s="19">
        <v>3.8334133717517802</v>
      </c>
      <c r="F19" s="19">
        <v>20.250240115255298</v>
      </c>
      <c r="G19" s="19">
        <v>31.333520089642999</v>
      </c>
      <c r="H19" s="37">
        <v>0</v>
      </c>
      <c r="I19" s="19">
        <v>45.750400192092201</v>
      </c>
      <c r="J19" s="19">
        <v>0.66666666666666996</v>
      </c>
      <c r="K19" s="19">
        <v>18.416986820340401</v>
      </c>
      <c r="L19" s="19">
        <v>15.9168801024492</v>
      </c>
      <c r="M19" s="19">
        <v>1.4166666666666701</v>
      </c>
      <c r="N19" s="37">
        <v>0</v>
      </c>
      <c r="O19" s="37">
        <v>0</v>
      </c>
      <c r="P19" s="19">
        <v>224.255095779307</v>
      </c>
    </row>
    <row r="20" spans="1:16" ht="12.75" customHeight="1" x14ac:dyDescent="0.3">
      <c r="A20" s="41" t="s">
        <v>19</v>
      </c>
      <c r="B20" s="19">
        <v>79.9166666666667</v>
      </c>
      <c r="C20" s="106">
        <v>65.75</v>
      </c>
      <c r="D20" s="104">
        <v>18.0833333333333</v>
      </c>
      <c r="E20" s="37">
        <v>0.16666666666666999</v>
      </c>
      <c r="F20" s="37">
        <v>8.3333333333329998E-2</v>
      </c>
      <c r="G20" s="19">
        <v>2.9166666666666701</v>
      </c>
      <c r="H20" s="37">
        <v>0</v>
      </c>
      <c r="I20" s="19">
        <v>29.1666666666667</v>
      </c>
      <c r="J20" s="37">
        <v>5.5</v>
      </c>
      <c r="K20" s="19">
        <v>8.75</v>
      </c>
      <c r="L20" s="37">
        <v>4.4166666666666696</v>
      </c>
      <c r="M20" s="37">
        <v>0</v>
      </c>
      <c r="N20" s="19">
        <v>0.58333333333333004</v>
      </c>
      <c r="O20" s="37">
        <v>0</v>
      </c>
      <c r="P20" s="19">
        <v>30.0833333333333</v>
      </c>
    </row>
    <row r="21" spans="1:16" ht="12.75" customHeight="1" x14ac:dyDescent="0.3">
      <c r="A21" s="41" t="s">
        <v>20</v>
      </c>
      <c r="B21" s="19">
        <v>2108.3660463668698</v>
      </c>
      <c r="C21" s="106">
        <v>1858.8151859889499</v>
      </c>
      <c r="D21" s="104">
        <v>1840.8557657544</v>
      </c>
      <c r="E21" s="37">
        <v>0</v>
      </c>
      <c r="F21" s="37">
        <v>0</v>
      </c>
      <c r="G21" s="19">
        <v>18.231743448628102</v>
      </c>
      <c r="H21" s="37">
        <v>0</v>
      </c>
      <c r="I21" s="19">
        <v>28.860451149001701</v>
      </c>
      <c r="J21" s="19">
        <v>14.0223908203692</v>
      </c>
      <c r="K21" s="19">
        <v>4.0204326923076898</v>
      </c>
      <c r="L21" s="37">
        <v>0</v>
      </c>
      <c r="M21" s="37">
        <v>0</v>
      </c>
      <c r="N21" s="37">
        <v>0</v>
      </c>
      <c r="O21" s="37">
        <v>0</v>
      </c>
      <c r="P21" s="37">
        <v>4.2922705314009697</v>
      </c>
    </row>
    <row r="22" spans="1:16" ht="12.75" customHeight="1" x14ac:dyDescent="0.3">
      <c r="A22" s="41" t="s">
        <v>21</v>
      </c>
      <c r="B22" s="19">
        <v>2771.10513091351</v>
      </c>
      <c r="C22" s="106">
        <v>609.34000704180301</v>
      </c>
      <c r="D22" s="104">
        <v>580.33944689840598</v>
      </c>
      <c r="E22" s="37">
        <v>0.16666666666666999</v>
      </c>
      <c r="F22" s="37">
        <v>0</v>
      </c>
      <c r="G22" s="19">
        <v>1.9167626912489599</v>
      </c>
      <c r="H22" s="37">
        <v>0</v>
      </c>
      <c r="I22" s="19">
        <v>11.9170507649958</v>
      </c>
      <c r="J22" s="37">
        <v>0</v>
      </c>
      <c r="K22" s="19">
        <v>2.1667306830548601</v>
      </c>
      <c r="L22" s="19">
        <v>0.16666666666666999</v>
      </c>
      <c r="M22" s="37">
        <v>0</v>
      </c>
      <c r="N22" s="19">
        <v>21.416842711734201</v>
      </c>
      <c r="O22" s="37">
        <v>0</v>
      </c>
      <c r="P22" s="37">
        <v>0</v>
      </c>
    </row>
    <row r="23" spans="1:16" ht="12.75" customHeight="1" x14ac:dyDescent="0.3">
      <c r="A23" s="41" t="s">
        <v>22</v>
      </c>
      <c r="B23" s="19">
        <v>4514.3333333333303</v>
      </c>
      <c r="C23" s="106">
        <v>1665.75</v>
      </c>
      <c r="D23" s="104">
        <v>884.83333333333405</v>
      </c>
      <c r="E23" s="19">
        <v>2.5833333333333299</v>
      </c>
      <c r="F23" s="19">
        <v>9.25</v>
      </c>
      <c r="G23" s="19">
        <v>3</v>
      </c>
      <c r="H23" s="37">
        <v>0</v>
      </c>
      <c r="I23" s="19">
        <v>25.4166666666667</v>
      </c>
      <c r="J23" s="19">
        <v>10.9166666666667</v>
      </c>
      <c r="K23" s="19">
        <v>44.8333333333333</v>
      </c>
      <c r="L23" s="19">
        <v>40.25</v>
      </c>
      <c r="M23" s="19">
        <v>19.6666666666667</v>
      </c>
      <c r="N23" s="19">
        <v>5</v>
      </c>
      <c r="O23" s="37">
        <v>0</v>
      </c>
      <c r="P23" s="19">
        <v>779.41666666666697</v>
      </c>
    </row>
    <row r="24" spans="1:16" ht="12.75" customHeight="1" x14ac:dyDescent="0.3">
      <c r="A24" s="41" t="s">
        <v>23</v>
      </c>
      <c r="B24" s="19">
        <v>2698.0165865088202</v>
      </c>
      <c r="C24" s="106">
        <v>988.02468193776497</v>
      </c>
      <c r="D24" s="104">
        <v>816.41447517161998</v>
      </c>
      <c r="E24" s="37">
        <v>78.705091051095494</v>
      </c>
      <c r="F24" s="19">
        <v>3.0509927241336801</v>
      </c>
      <c r="G24" s="37">
        <v>0</v>
      </c>
      <c r="H24" s="37">
        <v>1.0087145969498901</v>
      </c>
      <c r="I24" s="19">
        <v>7.6955645990052197</v>
      </c>
      <c r="J24" s="37">
        <v>0</v>
      </c>
      <c r="K24" s="19">
        <v>95.827485920993098</v>
      </c>
      <c r="L24" s="37">
        <v>0</v>
      </c>
      <c r="M24" s="19">
        <v>7.3821474082295397</v>
      </c>
      <c r="N24" s="19">
        <v>18.005107493731199</v>
      </c>
      <c r="O24" s="37">
        <v>0</v>
      </c>
      <c r="P24" s="37">
        <v>2.7060878858881101</v>
      </c>
    </row>
    <row r="25" spans="1:16" ht="12.75" customHeight="1" x14ac:dyDescent="0.3">
      <c r="A25" s="41" t="s">
        <v>24</v>
      </c>
      <c r="B25" s="19">
        <v>4014.6666666666702</v>
      </c>
      <c r="C25" s="106">
        <v>1731.3333333333301</v>
      </c>
      <c r="D25" s="104">
        <v>1108.5</v>
      </c>
      <c r="E25" s="19">
        <v>187.25</v>
      </c>
      <c r="F25" s="37">
        <v>0</v>
      </c>
      <c r="G25" s="19">
        <v>102.666666666667</v>
      </c>
      <c r="H25" s="37">
        <v>0</v>
      </c>
      <c r="I25" s="19">
        <v>16.25</v>
      </c>
      <c r="J25" s="19">
        <v>282.75</v>
      </c>
      <c r="K25" s="19">
        <v>78</v>
      </c>
      <c r="L25" s="19">
        <v>510.83333333333297</v>
      </c>
      <c r="M25" s="19">
        <v>60.4166666666667</v>
      </c>
      <c r="N25" s="19">
        <v>67.6666666666667</v>
      </c>
      <c r="O25" s="37">
        <v>0</v>
      </c>
      <c r="P25" s="19">
        <v>6.75</v>
      </c>
    </row>
    <row r="26" spans="1:16" ht="12.75" customHeight="1" x14ac:dyDescent="0.3">
      <c r="A26" s="41" t="s">
        <v>25</v>
      </c>
      <c r="B26" s="19">
        <v>1337.25</v>
      </c>
      <c r="C26" s="106">
        <v>143.416666666667</v>
      </c>
      <c r="D26" s="104">
        <v>61.25</v>
      </c>
      <c r="E26" s="37">
        <v>2.4166666666666701</v>
      </c>
      <c r="F26" s="19">
        <v>0.41666666666667002</v>
      </c>
      <c r="G26" s="37">
        <v>8.3333333333329998E-2</v>
      </c>
      <c r="H26" s="37">
        <v>0</v>
      </c>
      <c r="I26" s="19">
        <v>47.9166666666667</v>
      </c>
      <c r="J26" s="19">
        <v>1.0833333333333299</v>
      </c>
      <c r="K26" s="19">
        <v>29.6666666666667</v>
      </c>
      <c r="L26" s="19">
        <v>1.9166666666666701</v>
      </c>
      <c r="M26" s="37">
        <v>0.5</v>
      </c>
      <c r="N26" s="19">
        <v>10.5</v>
      </c>
      <c r="O26" s="37">
        <v>0.75</v>
      </c>
      <c r="P26" s="37">
        <v>0</v>
      </c>
    </row>
    <row r="27" spans="1:16" ht="18" customHeight="1" x14ac:dyDescent="0.3">
      <c r="A27" s="41" t="s">
        <v>26</v>
      </c>
      <c r="B27" s="19">
        <v>17302.666666666701</v>
      </c>
      <c r="C27" s="106">
        <v>13172.083333333299</v>
      </c>
      <c r="D27" s="104">
        <v>11970.666666666701</v>
      </c>
      <c r="E27" s="37">
        <v>8.3333333333329998E-2</v>
      </c>
      <c r="F27" s="37">
        <v>0</v>
      </c>
      <c r="G27" s="19">
        <v>124.916666666667</v>
      </c>
      <c r="H27" s="37">
        <v>0.5</v>
      </c>
      <c r="I27" s="19">
        <v>1421.1666666666699</v>
      </c>
      <c r="J27" s="19">
        <v>12.4166666666667</v>
      </c>
      <c r="K27" s="19">
        <v>277.75</v>
      </c>
      <c r="L27" s="19">
        <v>130.166666666667</v>
      </c>
      <c r="M27" s="19">
        <v>67.6666666666667</v>
      </c>
      <c r="N27" s="19">
        <v>7.5</v>
      </c>
      <c r="O27" s="37">
        <v>0.25</v>
      </c>
      <c r="P27" s="37">
        <v>0</v>
      </c>
    </row>
    <row r="28" spans="1:16" ht="12.75" customHeight="1" x14ac:dyDescent="0.3">
      <c r="A28" s="41" t="s">
        <v>27</v>
      </c>
      <c r="B28" s="19">
        <v>12367.463782885499</v>
      </c>
      <c r="C28" s="106">
        <v>1842.1638795244701</v>
      </c>
      <c r="D28" s="104">
        <v>1068.5444277977099</v>
      </c>
      <c r="E28" s="37">
        <v>0</v>
      </c>
      <c r="F28" s="37">
        <v>0</v>
      </c>
      <c r="G28" s="19">
        <v>475.069878453233</v>
      </c>
      <c r="H28" s="37">
        <v>0</v>
      </c>
      <c r="I28" s="19">
        <v>252.33055481321099</v>
      </c>
      <c r="J28" s="19">
        <v>40.841392978024899</v>
      </c>
      <c r="K28" s="19">
        <v>142.806017727566</v>
      </c>
      <c r="L28" s="19">
        <v>410.73483547739499</v>
      </c>
      <c r="M28" s="37">
        <v>4.6553030303030303</v>
      </c>
      <c r="N28" s="19">
        <v>46.541193619095303</v>
      </c>
      <c r="O28" s="37">
        <v>0</v>
      </c>
      <c r="P28" s="37">
        <v>0</v>
      </c>
    </row>
    <row r="29" spans="1:16" ht="12.75" customHeight="1" x14ac:dyDescent="0.3">
      <c r="A29" s="41" t="s">
        <v>28</v>
      </c>
      <c r="B29" s="19">
        <v>36581.805222408002</v>
      </c>
      <c r="C29" s="106">
        <v>21956.981677320298</v>
      </c>
      <c r="D29" s="104">
        <v>21376.517180450901</v>
      </c>
      <c r="E29" s="37">
        <v>0</v>
      </c>
      <c r="F29" s="37">
        <v>0</v>
      </c>
      <c r="G29" s="37">
        <v>0</v>
      </c>
      <c r="H29" s="37">
        <v>0</v>
      </c>
      <c r="I29" s="19">
        <v>224.886404291226</v>
      </c>
      <c r="J29" s="19">
        <v>14.572781385281401</v>
      </c>
      <c r="K29" s="19">
        <v>306.16389533607997</v>
      </c>
      <c r="L29" s="19">
        <v>27.1582353136629</v>
      </c>
      <c r="M29" s="37">
        <v>25.154333082960498</v>
      </c>
      <c r="N29" s="19">
        <v>77.553038995304405</v>
      </c>
      <c r="O29" s="37">
        <v>0</v>
      </c>
      <c r="P29" s="37">
        <v>0</v>
      </c>
    </row>
    <row r="30" spans="1:16" ht="12.75" customHeight="1" x14ac:dyDescent="0.3">
      <c r="A30" s="41" t="s">
        <v>29</v>
      </c>
      <c r="B30" s="19">
        <v>6789.7007761437899</v>
      </c>
      <c r="C30" s="106">
        <v>1820.42884301156</v>
      </c>
      <c r="D30" s="104">
        <v>1225.9516167043701</v>
      </c>
      <c r="E30" s="19">
        <v>3.875</v>
      </c>
      <c r="F30" s="19">
        <v>23.586538461538499</v>
      </c>
      <c r="G30" s="19">
        <v>16.271634615384599</v>
      </c>
      <c r="H30" s="37">
        <v>0</v>
      </c>
      <c r="I30" s="19">
        <v>323.88716063348397</v>
      </c>
      <c r="J30" s="19">
        <v>97.882125125691303</v>
      </c>
      <c r="K30" s="19">
        <v>176.368102689794</v>
      </c>
      <c r="L30" s="19">
        <v>15.185496794871799</v>
      </c>
      <c r="M30" s="19">
        <v>3.9627403846153899</v>
      </c>
      <c r="N30" s="19">
        <v>19.512851935646101</v>
      </c>
      <c r="O30" s="37">
        <v>0</v>
      </c>
      <c r="P30" s="19">
        <v>402.88822115384602</v>
      </c>
    </row>
    <row r="31" spans="1:16" ht="12.75" customHeight="1" x14ac:dyDescent="0.3">
      <c r="A31" s="41" t="s">
        <v>30</v>
      </c>
      <c r="B31" s="19">
        <v>8079.5833333333303</v>
      </c>
      <c r="C31" s="106">
        <v>3380.0833333333298</v>
      </c>
      <c r="D31" s="104">
        <v>2312.3333333333298</v>
      </c>
      <c r="E31" s="19">
        <v>4.25</v>
      </c>
      <c r="F31" s="19">
        <v>3.4166666666666701</v>
      </c>
      <c r="G31" s="19">
        <v>17.4166666666667</v>
      </c>
      <c r="H31" s="37">
        <v>8.3333333333329998E-2</v>
      </c>
      <c r="I31" s="19">
        <v>105.166666666667</v>
      </c>
      <c r="J31" s="19">
        <v>3.9166666666666701</v>
      </c>
      <c r="K31" s="19">
        <v>174.916666666667</v>
      </c>
      <c r="L31" s="19">
        <v>102</v>
      </c>
      <c r="M31" s="37">
        <v>0</v>
      </c>
      <c r="N31" s="19">
        <v>112.75</v>
      </c>
      <c r="O31" s="37">
        <v>0.16666666666666999</v>
      </c>
      <c r="P31" s="19">
        <v>1195.4166666666699</v>
      </c>
    </row>
    <row r="32" spans="1:16" ht="12.75" customHeight="1" x14ac:dyDescent="0.3">
      <c r="A32" s="41" t="s">
        <v>31</v>
      </c>
      <c r="B32" s="19">
        <v>787.89468688594104</v>
      </c>
      <c r="C32" s="106">
        <v>301.555368066722</v>
      </c>
      <c r="D32" s="104">
        <v>145.63264635113401</v>
      </c>
      <c r="E32" s="37">
        <v>0</v>
      </c>
      <c r="F32" s="37">
        <v>0</v>
      </c>
      <c r="G32" s="19">
        <v>47.615566859136003</v>
      </c>
      <c r="H32" s="37">
        <v>0</v>
      </c>
      <c r="I32" s="19">
        <v>5.9742269944656696</v>
      </c>
      <c r="J32" s="19">
        <v>87.475024312496998</v>
      </c>
      <c r="K32" s="19">
        <v>45.1683920813961</v>
      </c>
      <c r="L32" s="37">
        <v>0</v>
      </c>
      <c r="M32" s="37">
        <v>0</v>
      </c>
      <c r="N32" s="19">
        <v>4.58002490779851</v>
      </c>
      <c r="O32" s="37">
        <v>0</v>
      </c>
      <c r="P32" s="37">
        <v>0</v>
      </c>
    </row>
    <row r="33" spans="1:16" ht="12.75" customHeight="1" x14ac:dyDescent="0.3">
      <c r="A33" s="41" t="s">
        <v>32</v>
      </c>
      <c r="B33" s="19">
        <v>5968.0332093561801</v>
      </c>
      <c r="C33" s="106">
        <v>1211.7157631493901</v>
      </c>
      <c r="D33" s="104">
        <v>1088.4358857289701</v>
      </c>
      <c r="E33" s="19">
        <v>3.41754386513627</v>
      </c>
      <c r="F33" s="19">
        <v>9.4187331155925893</v>
      </c>
      <c r="G33" s="19">
        <v>26.671679425490801</v>
      </c>
      <c r="H33" s="37">
        <v>0</v>
      </c>
      <c r="I33" s="19">
        <v>52.346923179605298</v>
      </c>
      <c r="J33" s="19">
        <v>11.1698432291454</v>
      </c>
      <c r="K33" s="19">
        <v>37.843075674294901</v>
      </c>
      <c r="L33" s="19">
        <v>29.089452768651402</v>
      </c>
      <c r="M33" s="37">
        <v>0.25010702953613001</v>
      </c>
      <c r="N33" s="19">
        <v>15.2520775569491</v>
      </c>
      <c r="O33" s="37">
        <v>0</v>
      </c>
      <c r="P33" s="19">
        <v>107.356819723436</v>
      </c>
    </row>
    <row r="34" spans="1:16" ht="12.75" customHeight="1" x14ac:dyDescent="0.3">
      <c r="A34" s="41" t="s">
        <v>33</v>
      </c>
      <c r="B34" s="19">
        <v>1630.5833333333301</v>
      </c>
      <c r="C34" s="106">
        <v>691.91666666666697</v>
      </c>
      <c r="D34" s="104">
        <v>365.91666666666703</v>
      </c>
      <c r="E34" s="37">
        <v>7.0833333333333401</v>
      </c>
      <c r="F34" s="37">
        <v>7.0833333333333401</v>
      </c>
      <c r="G34" s="19">
        <v>271.91666666666703</v>
      </c>
      <c r="H34" s="37">
        <v>8.3333333333329998E-2</v>
      </c>
      <c r="I34" s="19">
        <v>89.6666666666667</v>
      </c>
      <c r="J34" s="19">
        <v>7.75</v>
      </c>
      <c r="K34" s="19">
        <v>62.75</v>
      </c>
      <c r="L34" s="37">
        <v>0</v>
      </c>
      <c r="M34" s="19">
        <v>9.1666666666666696</v>
      </c>
      <c r="N34" s="19">
        <v>6</v>
      </c>
      <c r="O34" s="37">
        <v>0</v>
      </c>
      <c r="P34" s="19">
        <v>7.9166666666666696</v>
      </c>
    </row>
    <row r="35" spans="1:16" ht="12.75" customHeight="1" x14ac:dyDescent="0.3">
      <c r="A35" s="41" t="s">
        <v>34</v>
      </c>
      <c r="B35" s="19">
        <v>1988.20071989998</v>
      </c>
      <c r="C35" s="106">
        <v>236.516626577506</v>
      </c>
      <c r="D35" s="104">
        <v>201.76574356229401</v>
      </c>
      <c r="E35" s="37">
        <v>0</v>
      </c>
      <c r="F35" s="37">
        <v>0</v>
      </c>
      <c r="G35" s="19">
        <v>9.5833998935037297</v>
      </c>
      <c r="H35" s="19">
        <v>1.2500384556222099</v>
      </c>
      <c r="I35" s="19">
        <v>1.66670512228888</v>
      </c>
      <c r="J35" s="19">
        <v>1.1666666666666701</v>
      </c>
      <c r="K35" s="19">
        <v>4.0001050157926104</v>
      </c>
      <c r="L35" s="19">
        <v>4.3333998935037297</v>
      </c>
      <c r="M35" s="19">
        <v>6.0834664536741201</v>
      </c>
      <c r="N35" s="19">
        <v>1.16672730901234</v>
      </c>
      <c r="O35" s="37">
        <v>0</v>
      </c>
      <c r="P35" s="19">
        <v>21.084149788375299</v>
      </c>
    </row>
    <row r="36" spans="1:16" ht="12.75" customHeight="1" x14ac:dyDescent="0.3">
      <c r="A36" s="41" t="s">
        <v>35</v>
      </c>
      <c r="B36" s="19">
        <v>4964.9181386991704</v>
      </c>
      <c r="C36" s="106">
        <v>1653.39372816185</v>
      </c>
      <c r="D36" s="104">
        <v>1559.0076449036301</v>
      </c>
      <c r="E36" s="37">
        <v>0</v>
      </c>
      <c r="F36" s="37">
        <v>0</v>
      </c>
      <c r="G36" s="19">
        <v>32.638875784254203</v>
      </c>
      <c r="H36" s="37">
        <v>0</v>
      </c>
      <c r="I36" s="19">
        <v>35.264194351579803</v>
      </c>
      <c r="J36" s="19">
        <v>19.036589864176801</v>
      </c>
      <c r="K36" s="19">
        <v>31.966561071220301</v>
      </c>
      <c r="L36" s="19">
        <v>3.0994152046783601</v>
      </c>
      <c r="M36" s="19">
        <v>8.5114409908494792</v>
      </c>
      <c r="N36" s="37">
        <v>0</v>
      </c>
      <c r="O36" s="37">
        <v>0</v>
      </c>
      <c r="P36" s="37">
        <v>0</v>
      </c>
    </row>
    <row r="37" spans="1:16" ht="18" customHeight="1" x14ac:dyDescent="0.3">
      <c r="A37" s="41" t="s">
        <v>36</v>
      </c>
      <c r="B37" s="19">
        <v>3044.5833333333298</v>
      </c>
      <c r="C37" s="106">
        <v>1889.0833333333301</v>
      </c>
      <c r="D37" s="104">
        <v>1674.3333333333301</v>
      </c>
      <c r="E37" s="37">
        <v>0</v>
      </c>
      <c r="F37" s="37">
        <v>0</v>
      </c>
      <c r="G37" s="19">
        <v>9.5</v>
      </c>
      <c r="H37" s="19">
        <v>4.5833333333333304</v>
      </c>
      <c r="I37" s="19">
        <v>140.166666666667</v>
      </c>
      <c r="J37" s="19">
        <v>107.416666666667</v>
      </c>
      <c r="K37" s="19">
        <v>31.5</v>
      </c>
      <c r="L37" s="19">
        <v>44.9166666666667</v>
      </c>
      <c r="M37" s="37">
        <v>0</v>
      </c>
      <c r="N37" s="19">
        <v>34.5</v>
      </c>
      <c r="O37" s="37">
        <v>0</v>
      </c>
      <c r="P37" s="37">
        <v>0</v>
      </c>
    </row>
    <row r="38" spans="1:16" ht="12.75" customHeight="1" x14ac:dyDescent="0.3">
      <c r="A38" s="41" t="s">
        <v>37</v>
      </c>
      <c r="B38" s="19">
        <v>5676.8333333333303</v>
      </c>
      <c r="C38" s="106">
        <v>1255.5833333333301</v>
      </c>
      <c r="D38" s="104">
        <v>609.58333333333303</v>
      </c>
      <c r="E38" s="37">
        <v>0</v>
      </c>
      <c r="F38" s="37">
        <v>0</v>
      </c>
      <c r="G38" s="19">
        <v>308.5</v>
      </c>
      <c r="H38" s="19">
        <v>8.3333333333329998E-2</v>
      </c>
      <c r="I38" s="19">
        <v>28</v>
      </c>
      <c r="J38" s="19">
        <v>3.6666666666666701</v>
      </c>
      <c r="K38" s="19">
        <v>223.25</v>
      </c>
      <c r="L38" s="19">
        <v>182.75</v>
      </c>
      <c r="M38" s="19">
        <v>45.0833333333333</v>
      </c>
      <c r="N38" s="19">
        <v>4.5833333333333304</v>
      </c>
      <c r="O38" s="37">
        <v>0</v>
      </c>
      <c r="P38" s="19">
        <v>144.25</v>
      </c>
    </row>
    <row r="39" spans="1:16" ht="12.75" customHeight="1" x14ac:dyDescent="0.3">
      <c r="A39" s="41" t="s">
        <v>38</v>
      </c>
      <c r="B39" s="19">
        <v>6622.1310090565303</v>
      </c>
      <c r="C39" s="106">
        <v>1289.1415703428399</v>
      </c>
      <c r="D39" s="104">
        <v>845.10068712891496</v>
      </c>
      <c r="E39" s="19">
        <v>111.91117630002999</v>
      </c>
      <c r="F39" s="37">
        <v>0</v>
      </c>
      <c r="G39" s="19">
        <v>98.894688403576893</v>
      </c>
      <c r="H39" s="37">
        <v>0</v>
      </c>
      <c r="I39" s="19">
        <v>218.65825715077901</v>
      </c>
      <c r="J39" s="19">
        <v>33.649671250696301</v>
      </c>
      <c r="K39" s="19">
        <v>140.88553933512901</v>
      </c>
      <c r="L39" s="19">
        <v>63.366325582055602</v>
      </c>
      <c r="M39" s="37">
        <v>0</v>
      </c>
      <c r="N39" s="19">
        <v>13.157372024520299</v>
      </c>
      <c r="O39" s="37">
        <v>0</v>
      </c>
      <c r="P39" s="37">
        <v>0</v>
      </c>
    </row>
    <row r="40" spans="1:16" ht="12.75" customHeight="1" x14ac:dyDescent="0.3">
      <c r="A40" s="41" t="s">
        <v>39</v>
      </c>
      <c r="B40" s="19">
        <v>85667.927772448806</v>
      </c>
      <c r="C40" s="106">
        <v>25581.845960046401</v>
      </c>
      <c r="D40" s="104">
        <v>23158.549012583098</v>
      </c>
      <c r="E40" s="19">
        <v>508.08865871736401</v>
      </c>
      <c r="F40" s="37">
        <v>0</v>
      </c>
      <c r="G40" s="19">
        <v>801.89647888651496</v>
      </c>
      <c r="H40" s="37">
        <v>0</v>
      </c>
      <c r="I40" s="19">
        <v>447.97200500403602</v>
      </c>
      <c r="J40" s="19">
        <v>12.5587027914614</v>
      </c>
      <c r="K40" s="19">
        <v>984.002251401281</v>
      </c>
      <c r="L40" s="19">
        <v>424.28195336633399</v>
      </c>
      <c r="M40" s="19">
        <v>306.711738640276</v>
      </c>
      <c r="N40" s="37">
        <v>0</v>
      </c>
      <c r="O40" s="37">
        <v>0</v>
      </c>
      <c r="P40" s="37">
        <v>0</v>
      </c>
    </row>
    <row r="41" spans="1:16" ht="12.75" customHeight="1" x14ac:dyDescent="0.3">
      <c r="A41" s="41" t="s">
        <v>40</v>
      </c>
      <c r="B41" s="19">
        <v>4124.8779170319303</v>
      </c>
      <c r="C41" s="106">
        <v>575.42407974085995</v>
      </c>
      <c r="D41" s="104">
        <v>188.63883645037799</v>
      </c>
      <c r="E41" s="37">
        <v>10.5316496163683</v>
      </c>
      <c r="F41" s="19">
        <v>5.3504901960784297</v>
      </c>
      <c r="G41" s="19">
        <v>64.650944848999401</v>
      </c>
      <c r="H41" s="37">
        <v>0</v>
      </c>
      <c r="I41" s="19">
        <v>284.31013507953799</v>
      </c>
      <c r="J41" s="19">
        <v>10.8505606265495</v>
      </c>
      <c r="K41" s="19">
        <v>82.263876964131299</v>
      </c>
      <c r="L41" s="37">
        <v>0</v>
      </c>
      <c r="M41" s="37">
        <v>0</v>
      </c>
      <c r="N41" s="37">
        <v>6.3244485294117698</v>
      </c>
      <c r="O41" s="37">
        <v>0</v>
      </c>
      <c r="P41" s="37">
        <v>0</v>
      </c>
    </row>
    <row r="42" spans="1:16" ht="12.75" customHeight="1" x14ac:dyDescent="0.3">
      <c r="A42" s="41" t="s">
        <v>41</v>
      </c>
      <c r="B42" s="19">
        <v>463.40049538579001</v>
      </c>
      <c r="C42" s="106">
        <v>149.15131936062099</v>
      </c>
      <c r="D42" s="104">
        <v>97.545974201076504</v>
      </c>
      <c r="E42" s="37">
        <v>8.3418541240630001E-2</v>
      </c>
      <c r="F42" s="37">
        <v>1.75112086810882</v>
      </c>
      <c r="G42" s="19">
        <v>32.0133635723883</v>
      </c>
      <c r="H42" s="37">
        <v>0</v>
      </c>
      <c r="I42" s="19">
        <v>13.5074201794122</v>
      </c>
      <c r="J42" s="37">
        <v>0</v>
      </c>
      <c r="K42" s="19">
        <v>21.175819772129401</v>
      </c>
      <c r="L42" s="37">
        <v>0.58376525278117997</v>
      </c>
      <c r="M42" s="19">
        <v>4.0859208914929797</v>
      </c>
      <c r="N42" s="19">
        <v>1.25060233526243</v>
      </c>
      <c r="O42" s="37">
        <v>8.3418541240630001E-2</v>
      </c>
      <c r="P42" s="19">
        <v>0.50008520790729005</v>
      </c>
    </row>
    <row r="43" spans="1:16" ht="12.75" customHeight="1" x14ac:dyDescent="0.3">
      <c r="A43" s="41" t="s">
        <v>42</v>
      </c>
      <c r="B43" s="19">
        <v>10164.3319139665</v>
      </c>
      <c r="C43" s="106">
        <v>4082.75088733639</v>
      </c>
      <c r="D43" s="104">
        <v>1755.8860667649101</v>
      </c>
      <c r="E43" s="37">
        <v>0</v>
      </c>
      <c r="F43" s="19">
        <v>47.725987903381402</v>
      </c>
      <c r="G43" s="19">
        <v>1089.4227690262401</v>
      </c>
      <c r="H43" s="19">
        <v>35.087008131442602</v>
      </c>
      <c r="I43" s="19">
        <v>236.43302587583099</v>
      </c>
      <c r="J43" s="19">
        <v>4.7943333333333404</v>
      </c>
      <c r="K43" s="19">
        <v>262.42694364336597</v>
      </c>
      <c r="L43" s="19">
        <v>287.91056287853201</v>
      </c>
      <c r="M43" s="19">
        <v>19.598845190285001</v>
      </c>
      <c r="N43" s="19">
        <v>18.2373333333333</v>
      </c>
      <c r="O43" s="37">
        <v>0</v>
      </c>
      <c r="P43" s="19">
        <v>1398.9141359039299</v>
      </c>
    </row>
    <row r="44" spans="1:16" ht="12.75" customHeight="1" x14ac:dyDescent="0.3">
      <c r="A44" s="41" t="s">
        <v>43</v>
      </c>
      <c r="B44" s="19">
        <v>1719.4329217454599</v>
      </c>
      <c r="C44" s="106">
        <v>554.10292214391302</v>
      </c>
      <c r="D44" s="104">
        <v>144.07693329589699</v>
      </c>
      <c r="E44" s="37">
        <v>0</v>
      </c>
      <c r="F44" s="37">
        <v>0</v>
      </c>
      <c r="G44" s="19">
        <v>54.140081714604001</v>
      </c>
      <c r="H44" s="37">
        <v>0</v>
      </c>
      <c r="I44" s="19">
        <v>118.97337573896201</v>
      </c>
      <c r="J44" s="19">
        <v>27.447463639383201</v>
      </c>
      <c r="K44" s="19">
        <v>202.21188125999899</v>
      </c>
      <c r="L44" s="37">
        <v>0</v>
      </c>
      <c r="M44" s="19">
        <v>67.570378175170205</v>
      </c>
      <c r="N44" s="19">
        <v>6.2574520437760297</v>
      </c>
      <c r="O44" s="37">
        <v>0</v>
      </c>
      <c r="P44" s="37">
        <v>0</v>
      </c>
    </row>
    <row r="45" spans="1:16" ht="12.75" customHeight="1" x14ac:dyDescent="0.3">
      <c r="A45" s="41" t="s">
        <v>44</v>
      </c>
      <c r="B45" s="19">
        <v>34987.9790442632</v>
      </c>
      <c r="C45" s="106">
        <v>23670.865658730399</v>
      </c>
      <c r="D45" s="104">
        <v>17482.4345653251</v>
      </c>
      <c r="E45" s="19">
        <v>18.7621635726676</v>
      </c>
      <c r="F45" s="19">
        <v>46.346629448931502</v>
      </c>
      <c r="G45" s="19">
        <v>265.94650913202901</v>
      </c>
      <c r="H45" s="19">
        <v>4.8414529404403401</v>
      </c>
      <c r="I45" s="19">
        <v>1196.59086978863</v>
      </c>
      <c r="J45" s="19">
        <v>12.338660459475101</v>
      </c>
      <c r="K45" s="19">
        <v>123.38990488194401</v>
      </c>
      <c r="L45" s="19">
        <v>18.353461060969501</v>
      </c>
      <c r="M45" s="19">
        <v>65.416912171562402</v>
      </c>
      <c r="N45" s="19">
        <v>98.973658806873402</v>
      </c>
      <c r="O45" s="37">
        <v>0</v>
      </c>
      <c r="P45" s="19">
        <v>5219.6393406754296</v>
      </c>
    </row>
    <row r="46" spans="1:16" ht="12.75" customHeight="1" x14ac:dyDescent="0.3">
      <c r="A46" s="41" t="s">
        <v>45</v>
      </c>
      <c r="B46" s="19">
        <v>21553.4945717099</v>
      </c>
      <c r="C46" s="106">
        <v>5707.4876020974098</v>
      </c>
      <c r="D46" s="104">
        <v>4419.2016237151101</v>
      </c>
      <c r="E46" s="37">
        <v>0.24652777777778001</v>
      </c>
      <c r="F46" s="37">
        <v>0</v>
      </c>
      <c r="G46" s="37">
        <v>19.524475524475498</v>
      </c>
      <c r="H46" s="37">
        <v>0</v>
      </c>
      <c r="I46" s="19">
        <v>506.03763886486797</v>
      </c>
      <c r="J46" s="19">
        <v>433.16322171519698</v>
      </c>
      <c r="K46" s="19">
        <v>376.59187303973602</v>
      </c>
      <c r="L46" s="19">
        <v>286.83813525449801</v>
      </c>
      <c r="M46" s="37">
        <v>0</v>
      </c>
      <c r="N46" s="19">
        <v>186.099085201912</v>
      </c>
      <c r="O46" s="37">
        <v>0</v>
      </c>
      <c r="P46" s="37">
        <v>2.2580128205128198</v>
      </c>
    </row>
    <row r="47" spans="1:16" ht="18" customHeight="1" x14ac:dyDescent="0.3">
      <c r="A47" s="41" t="s">
        <v>46</v>
      </c>
      <c r="B47" s="19">
        <v>3974.5163131122099</v>
      </c>
      <c r="C47" s="106">
        <v>320.83126394735098</v>
      </c>
      <c r="D47" s="104">
        <v>20.3978084505145</v>
      </c>
      <c r="E47" s="19">
        <v>18.878976856270199</v>
      </c>
      <c r="F47" s="37">
        <v>0.23270440251572</v>
      </c>
      <c r="G47" s="19">
        <v>90.947028822509907</v>
      </c>
      <c r="H47" s="37">
        <v>0</v>
      </c>
      <c r="I47" s="19">
        <v>49.904432720057699</v>
      </c>
      <c r="J47" s="19">
        <v>57.051077650419799</v>
      </c>
      <c r="K47" s="19">
        <v>81.495260801278107</v>
      </c>
      <c r="L47" s="19">
        <v>10.210526315789499</v>
      </c>
      <c r="M47" s="37">
        <v>0</v>
      </c>
      <c r="N47" s="37">
        <v>0.23270440251572</v>
      </c>
      <c r="O47" s="37">
        <v>1.6912698412698399</v>
      </c>
      <c r="P47" s="37">
        <v>0</v>
      </c>
    </row>
    <row r="48" spans="1:16" ht="12.75" customHeight="1" x14ac:dyDescent="0.3">
      <c r="A48" s="41" t="s">
        <v>47</v>
      </c>
      <c r="B48" s="19">
        <v>2685.7656806998102</v>
      </c>
      <c r="C48" s="106">
        <v>1504.7242048977</v>
      </c>
      <c r="D48" s="104">
        <v>300.26420109393001</v>
      </c>
      <c r="E48" s="37">
        <v>0</v>
      </c>
      <c r="F48" s="37">
        <v>0</v>
      </c>
      <c r="G48" s="37">
        <v>3.0048325771744402</v>
      </c>
      <c r="H48" s="37">
        <v>0.16666666666666999</v>
      </c>
      <c r="I48" s="19">
        <v>651.99160628479694</v>
      </c>
      <c r="J48" s="37">
        <v>1.5881659105077699</v>
      </c>
      <c r="K48" s="19">
        <v>18.938413263951599</v>
      </c>
      <c r="L48" s="37">
        <v>0.25</v>
      </c>
      <c r="M48" s="19">
        <v>101.668092541197</v>
      </c>
      <c r="N48" s="19">
        <v>17.207743572649399</v>
      </c>
      <c r="O48" s="37">
        <v>0</v>
      </c>
      <c r="P48" s="19">
        <v>1065.4880713027801</v>
      </c>
    </row>
    <row r="49" spans="1:16" ht="12.75" customHeight="1" x14ac:dyDescent="0.3">
      <c r="A49" s="41" t="s">
        <v>48</v>
      </c>
      <c r="B49" s="19">
        <v>2576.2122012732002</v>
      </c>
      <c r="C49" s="106">
        <v>692.44501323758095</v>
      </c>
      <c r="D49" s="104">
        <v>593.75829232523495</v>
      </c>
      <c r="E49" s="37">
        <v>0</v>
      </c>
      <c r="F49" s="37">
        <v>0</v>
      </c>
      <c r="G49" s="19">
        <v>8.25829708688903</v>
      </c>
      <c r="H49" s="37">
        <v>0</v>
      </c>
      <c r="I49" s="19">
        <v>72.953615035134504</v>
      </c>
      <c r="J49" s="19">
        <v>3.0015630260183701</v>
      </c>
      <c r="K49" s="19">
        <v>23.276698951304802</v>
      </c>
      <c r="L49" s="37">
        <v>2.5458333333333298</v>
      </c>
      <c r="M49" s="37">
        <v>0</v>
      </c>
      <c r="N49" s="19">
        <v>5.1269293351929299</v>
      </c>
      <c r="O49" s="37">
        <v>0</v>
      </c>
      <c r="P49" s="19">
        <v>11.4675071017107</v>
      </c>
    </row>
    <row r="50" spans="1:16" ht="12.75" customHeight="1" x14ac:dyDescent="0.3">
      <c r="A50" s="41" t="s">
        <v>49</v>
      </c>
      <c r="B50" s="19">
        <v>383.41906402427998</v>
      </c>
      <c r="C50" s="106">
        <v>245.78337323630399</v>
      </c>
      <c r="D50" s="104">
        <v>72.563641023445498</v>
      </c>
      <c r="E50" s="37">
        <v>0</v>
      </c>
      <c r="F50" s="19">
        <v>8.8820643910943105</v>
      </c>
      <c r="G50" s="37">
        <v>0</v>
      </c>
      <c r="H50" s="37">
        <v>0</v>
      </c>
      <c r="I50" s="19">
        <v>72.931176442484201</v>
      </c>
      <c r="J50" s="19">
        <v>120.200938478184</v>
      </c>
      <c r="K50" s="19">
        <v>8.3424765219003501</v>
      </c>
      <c r="L50" s="37">
        <v>2.0851414225170402</v>
      </c>
      <c r="M50" s="19">
        <v>13.586102864320299</v>
      </c>
      <c r="N50" s="37">
        <v>2.7464426487977902</v>
      </c>
      <c r="O50" s="37">
        <v>2.1706559879693801</v>
      </c>
      <c r="P50" s="37">
        <v>0</v>
      </c>
    </row>
    <row r="51" spans="1:16" ht="12.75" customHeight="1" x14ac:dyDescent="0.3">
      <c r="A51" s="41" t="s">
        <v>50</v>
      </c>
      <c r="B51" s="19">
        <v>6332.6406510136403</v>
      </c>
      <c r="C51" s="106">
        <v>2659.8572354709199</v>
      </c>
      <c r="D51" s="104">
        <v>1812.16291935871</v>
      </c>
      <c r="E51" s="37">
        <v>0</v>
      </c>
      <c r="F51" s="37">
        <v>0</v>
      </c>
      <c r="G51" s="19">
        <v>269.09792976243801</v>
      </c>
      <c r="H51" s="37">
        <v>0</v>
      </c>
      <c r="I51" s="19">
        <v>212.02204413696501</v>
      </c>
      <c r="J51" s="19">
        <v>42.243896557503</v>
      </c>
      <c r="K51" s="19">
        <v>173.18288214783601</v>
      </c>
      <c r="L51" s="19">
        <v>528.57951040516002</v>
      </c>
      <c r="M51" s="37">
        <v>92.030836829514001</v>
      </c>
      <c r="N51" s="19">
        <v>52.791650165162501</v>
      </c>
      <c r="O51" s="37">
        <v>0</v>
      </c>
      <c r="P51" s="19">
        <v>226.31103202185801</v>
      </c>
    </row>
    <row r="52" spans="1:16" ht="12.75" customHeight="1" x14ac:dyDescent="0.3">
      <c r="A52" s="41" t="s">
        <v>51</v>
      </c>
      <c r="B52" s="19">
        <v>7347.8812462576398</v>
      </c>
      <c r="C52" s="106">
        <v>1075.3262131438601</v>
      </c>
      <c r="D52" s="104">
        <v>894.39004958611997</v>
      </c>
      <c r="E52" s="19">
        <v>165.993934518884</v>
      </c>
      <c r="F52" s="19">
        <v>64.238752556237301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</row>
    <row r="53" spans="1:16" ht="12.75" customHeight="1" x14ac:dyDescent="0.3">
      <c r="A53" s="41" t="s">
        <v>52</v>
      </c>
      <c r="B53" s="19">
        <v>1238.5454348306901</v>
      </c>
      <c r="C53" s="106">
        <v>497.71275918327302</v>
      </c>
      <c r="D53" s="104">
        <v>351.270086404778</v>
      </c>
      <c r="E53" s="37">
        <v>0.3404927903712</v>
      </c>
      <c r="F53" s="37">
        <v>1.6038329919113801</v>
      </c>
      <c r="G53" s="19">
        <v>6.9439435015845401</v>
      </c>
      <c r="H53" s="19">
        <v>0.16669835234474001</v>
      </c>
      <c r="I53" s="19">
        <v>16.6516260209339</v>
      </c>
      <c r="J53" s="37">
        <v>0</v>
      </c>
      <c r="K53" s="19">
        <v>24.8968832119313</v>
      </c>
      <c r="L53" s="19">
        <v>12.9731264569765</v>
      </c>
      <c r="M53" s="19">
        <v>4.93914785212311</v>
      </c>
      <c r="N53" s="19">
        <v>1.9386282537900501</v>
      </c>
      <c r="O53" s="37">
        <v>0</v>
      </c>
      <c r="P53" s="19">
        <v>130.49448309823001</v>
      </c>
    </row>
    <row r="54" spans="1:16" ht="12.75" customHeight="1" x14ac:dyDescent="0.3">
      <c r="A54" s="41" t="s">
        <v>53</v>
      </c>
      <c r="B54" s="19">
        <v>1448.4166666666699</v>
      </c>
      <c r="C54" s="106">
        <v>584.91666666666697</v>
      </c>
      <c r="D54" s="104">
        <v>533.08333333333303</v>
      </c>
      <c r="E54" s="37">
        <v>0</v>
      </c>
      <c r="F54" s="37">
        <v>0</v>
      </c>
      <c r="G54" s="19">
        <v>2.3333333333333299</v>
      </c>
      <c r="H54" s="37">
        <v>0</v>
      </c>
      <c r="I54" s="19">
        <v>26.4166666666667</v>
      </c>
      <c r="J54" s="19">
        <v>12</v>
      </c>
      <c r="K54" s="19">
        <v>9.5</v>
      </c>
      <c r="L54" s="19">
        <v>0.83333333333333004</v>
      </c>
      <c r="M54" s="19">
        <v>0.25</v>
      </c>
      <c r="N54" s="19">
        <v>12.25</v>
      </c>
      <c r="O54" s="37">
        <v>0</v>
      </c>
      <c r="P54" s="37">
        <v>0</v>
      </c>
    </row>
    <row r="55" spans="1:16" ht="12.75" customHeight="1" x14ac:dyDescent="0.3">
      <c r="A55" s="41" t="s">
        <v>54</v>
      </c>
      <c r="B55" s="19">
        <v>61.75</v>
      </c>
      <c r="C55" s="106">
        <v>5.25</v>
      </c>
      <c r="D55" s="137">
        <v>0.91666666666666996</v>
      </c>
      <c r="E55" s="37">
        <v>0</v>
      </c>
      <c r="F55" s="37">
        <v>8.3333333333329998E-2</v>
      </c>
      <c r="G55" s="19">
        <v>3.1666666666666701</v>
      </c>
      <c r="H55" s="37">
        <v>0</v>
      </c>
      <c r="I55" s="37">
        <v>0</v>
      </c>
      <c r="J55" s="37">
        <v>0.83333333333333004</v>
      </c>
      <c r="K55" s="19">
        <v>0.5</v>
      </c>
      <c r="L55" s="19">
        <v>1.6666666666666701</v>
      </c>
      <c r="M55" s="37">
        <v>0.16666666666666999</v>
      </c>
      <c r="N55" s="37">
        <v>0</v>
      </c>
      <c r="O55" s="37">
        <v>0</v>
      </c>
      <c r="P55" s="19">
        <v>0.66666666666666996</v>
      </c>
    </row>
    <row r="56" spans="1:16" ht="12.75" customHeight="1" x14ac:dyDescent="0.3">
      <c r="A56" s="41" t="s">
        <v>55</v>
      </c>
      <c r="B56" s="19">
        <v>8320.75</v>
      </c>
      <c r="C56" s="106">
        <v>2390.0833333333298</v>
      </c>
      <c r="D56" s="104">
        <v>1938.75</v>
      </c>
      <c r="E56" s="37">
        <v>0</v>
      </c>
      <c r="F56" s="37">
        <v>0</v>
      </c>
      <c r="G56" s="19">
        <v>2</v>
      </c>
      <c r="H56" s="37">
        <v>7.4166666666666696</v>
      </c>
      <c r="I56" s="19">
        <v>346.66666666666703</v>
      </c>
      <c r="J56" s="19">
        <v>66.5833333333333</v>
      </c>
      <c r="K56" s="19">
        <v>161.5</v>
      </c>
      <c r="L56" s="19">
        <v>6.6666666666666696</v>
      </c>
      <c r="M56" s="19">
        <v>7.6666666666666696</v>
      </c>
      <c r="N56" s="19">
        <v>16.75</v>
      </c>
      <c r="O56" s="37">
        <v>0</v>
      </c>
      <c r="P56" s="37">
        <v>8.3333333333329998E-2</v>
      </c>
    </row>
    <row r="57" spans="1:16" ht="18" customHeight="1" x14ac:dyDescent="0.3">
      <c r="A57" s="41" t="s">
        <v>56</v>
      </c>
      <c r="B57" s="19">
        <v>34755.583333333299</v>
      </c>
      <c r="C57" s="106">
        <v>15062.75</v>
      </c>
      <c r="D57" s="104">
        <v>11487</v>
      </c>
      <c r="E57" s="19">
        <v>881.16666666666697</v>
      </c>
      <c r="F57" s="37">
        <v>0</v>
      </c>
      <c r="G57" s="19">
        <v>41.6666666666667</v>
      </c>
      <c r="H57" s="19">
        <v>4.4166666666666696</v>
      </c>
      <c r="I57" s="19">
        <v>407.16666666666703</v>
      </c>
      <c r="J57" s="19">
        <v>93.3333333333333</v>
      </c>
      <c r="K57" s="19">
        <v>280</v>
      </c>
      <c r="L57" s="19">
        <v>659.66666666666697</v>
      </c>
      <c r="M57" s="19">
        <v>61.1666666666667</v>
      </c>
      <c r="N57" s="19">
        <v>106</v>
      </c>
      <c r="O57" s="37">
        <v>8.3333333333329998E-2</v>
      </c>
      <c r="P57" s="19">
        <v>2835.25</v>
      </c>
    </row>
    <row r="58" spans="1:16" ht="12.75" customHeight="1" x14ac:dyDescent="0.3">
      <c r="A58" s="41" t="s">
        <v>57</v>
      </c>
      <c r="B58" s="19">
        <v>1452.91458333333</v>
      </c>
      <c r="C58" s="106">
        <v>552.79375000000005</v>
      </c>
      <c r="D58" s="104">
        <v>196.86472222222201</v>
      </c>
      <c r="E58" s="19">
        <v>3.1772222222222202</v>
      </c>
      <c r="F58" s="19">
        <v>3.1825000000000001</v>
      </c>
      <c r="G58" s="19">
        <v>9.3184027777777807</v>
      </c>
      <c r="H58" s="37">
        <v>0.36611111111111</v>
      </c>
      <c r="I58" s="19">
        <v>129.09125</v>
      </c>
      <c r="J58" s="19">
        <v>58.7888194444444</v>
      </c>
      <c r="K58" s="19">
        <v>117.455</v>
      </c>
      <c r="L58" s="37">
        <v>0</v>
      </c>
      <c r="M58" s="19">
        <v>3.92305555555556</v>
      </c>
      <c r="N58" s="19">
        <v>26.114999999999998</v>
      </c>
      <c r="O58" s="37">
        <v>0</v>
      </c>
      <c r="P58" s="19">
        <v>65.701944444444507</v>
      </c>
    </row>
    <row r="59" spans="1:16" ht="12.75" customHeight="1" x14ac:dyDescent="0.3">
      <c r="A59" s="41" t="s">
        <v>58</v>
      </c>
      <c r="B59" s="19">
        <v>5482.25</v>
      </c>
      <c r="C59" s="106">
        <v>4037</v>
      </c>
      <c r="D59" s="104">
        <v>1166.1666666666699</v>
      </c>
      <c r="E59" s="19">
        <v>2.5</v>
      </c>
      <c r="F59" s="19">
        <v>1.1666666666666701</v>
      </c>
      <c r="G59" s="19">
        <v>414</v>
      </c>
      <c r="H59" s="37">
        <v>0</v>
      </c>
      <c r="I59" s="19">
        <v>312.5</v>
      </c>
      <c r="J59" s="37">
        <v>0</v>
      </c>
      <c r="K59" s="19">
        <v>106</v>
      </c>
      <c r="L59" s="19">
        <v>15.5</v>
      </c>
      <c r="M59" s="19">
        <v>23.8333333333333</v>
      </c>
      <c r="N59" s="19">
        <v>88.3333333333333</v>
      </c>
      <c r="O59" s="37">
        <v>0</v>
      </c>
      <c r="P59" s="19">
        <v>2544.5833333333298</v>
      </c>
    </row>
    <row r="60" spans="1:16" ht="12.75" customHeight="1" x14ac:dyDescent="0.3">
      <c r="A60" s="42" t="s">
        <v>59</v>
      </c>
      <c r="B60" s="20">
        <v>261.91666666666703</v>
      </c>
      <c r="C60" s="107">
        <v>231</v>
      </c>
      <c r="D60" s="105">
        <v>54.75</v>
      </c>
      <c r="E60" s="19">
        <v>0.75</v>
      </c>
      <c r="F60" s="37">
        <v>0</v>
      </c>
      <c r="G60" s="20">
        <v>179.666666666667</v>
      </c>
      <c r="H60" s="37">
        <v>0</v>
      </c>
      <c r="I60" s="20">
        <v>8.5833333333333393</v>
      </c>
      <c r="J60" s="37">
        <v>0</v>
      </c>
      <c r="K60" s="20">
        <v>12.6666666666667</v>
      </c>
      <c r="L60" s="37">
        <v>0</v>
      </c>
      <c r="M60" s="37">
        <v>0.25</v>
      </c>
      <c r="N60" s="37">
        <v>0.25</v>
      </c>
      <c r="O60" s="37">
        <v>0</v>
      </c>
      <c r="P60" s="37">
        <v>0</v>
      </c>
    </row>
    <row r="61" spans="1:16" ht="12.75" customHeight="1" x14ac:dyDescent="0.25">
      <c r="A61" s="245" t="s">
        <v>270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</row>
    <row r="62" spans="1:16" ht="12.75" customHeight="1" x14ac:dyDescent="0.25">
      <c r="A62" s="149" t="s">
        <v>266</v>
      </c>
    </row>
  </sheetData>
  <phoneticPr fontId="0" type="noConversion"/>
  <printOptions horizontalCentered="1" verticalCentered="1"/>
  <pageMargins left="0.25" right="0.25" top="0.25" bottom="0.5" header="0.5" footer="0.5"/>
  <pageSetup scale="6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62"/>
  <sheetViews>
    <sheetView zoomScaleNormal="100" zoomScaleSheetLayoutView="100" workbookViewId="0"/>
  </sheetViews>
  <sheetFormatPr defaultColWidth="9.08984375" defaultRowHeight="12.75" customHeight="1" x14ac:dyDescent="0.25"/>
  <cols>
    <col min="1" max="1" width="15.7265625" style="2" customWidth="1"/>
    <col min="2" max="2" width="10.453125" style="2" bestFit="1" customWidth="1"/>
    <col min="3" max="3" width="13.453125" style="2" bestFit="1" customWidth="1"/>
    <col min="4" max="4" width="13.08984375" style="2" bestFit="1" customWidth="1"/>
    <col min="5" max="5" width="12" style="2" customWidth="1"/>
    <col min="6" max="6" width="12.26953125" style="2" bestFit="1" customWidth="1"/>
    <col min="7" max="7" width="11.26953125" style="2" bestFit="1" customWidth="1"/>
    <col min="8" max="8" width="10.90625" style="2" bestFit="1" customWidth="1"/>
    <col min="9" max="9" width="8.453125" style="2" customWidth="1"/>
    <col min="10" max="10" width="11.26953125" style="2" bestFit="1" customWidth="1"/>
    <col min="11" max="11" width="10.7265625" style="2" bestFit="1" customWidth="1"/>
    <col min="12" max="12" width="9.7265625" style="2" bestFit="1" customWidth="1"/>
    <col min="13" max="13" width="12.26953125" style="2" bestFit="1" customWidth="1"/>
    <col min="14" max="14" width="11.453125" style="2" bestFit="1" customWidth="1"/>
    <col min="15" max="15" width="10.453125" style="2" bestFit="1" customWidth="1"/>
    <col min="16" max="16" width="9.7265625" style="2" bestFit="1" customWidth="1"/>
    <col min="17" max="16384" width="9.08984375" style="2"/>
  </cols>
  <sheetData>
    <row r="1" spans="1:17" s="111" customFormat="1" ht="12.75" customHeight="1" x14ac:dyDescent="0.3">
      <c r="A1" s="179" t="s">
        <v>197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7" s="111" customFormat="1" ht="12.75" customHeight="1" x14ac:dyDescent="0.3">
      <c r="A2" s="179" t="s">
        <v>198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7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7" s="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7" s="3" customFormat="1" ht="45" customHeight="1" x14ac:dyDescent="0.3">
      <c r="A5" s="62" t="s">
        <v>0</v>
      </c>
      <c r="B5" s="21" t="s">
        <v>149</v>
      </c>
      <c r="C5" s="103" t="s">
        <v>150</v>
      </c>
      <c r="D5" s="102" t="s">
        <v>133</v>
      </c>
      <c r="E5" s="21" t="s">
        <v>145</v>
      </c>
      <c r="F5" s="21" t="s">
        <v>131</v>
      </c>
      <c r="G5" s="21" t="s">
        <v>134</v>
      </c>
      <c r="H5" s="21" t="s">
        <v>135</v>
      </c>
      <c r="I5" s="21" t="s">
        <v>136</v>
      </c>
      <c r="J5" s="21" t="s">
        <v>137</v>
      </c>
      <c r="K5" s="21" t="s">
        <v>138</v>
      </c>
      <c r="L5" s="21" t="s">
        <v>139</v>
      </c>
      <c r="M5" s="21" t="s">
        <v>140</v>
      </c>
      <c r="N5" s="21" t="s">
        <v>146</v>
      </c>
      <c r="O5" s="21" t="s">
        <v>142</v>
      </c>
      <c r="P5" s="62" t="s">
        <v>261</v>
      </c>
      <c r="Q5" s="58"/>
    </row>
    <row r="6" spans="1:17" s="3" customFormat="1" ht="12.75" customHeight="1" x14ac:dyDescent="0.3">
      <c r="A6" s="33" t="s">
        <v>3</v>
      </c>
      <c r="B6" s="39">
        <f>SUM(B7:B60)</f>
        <v>678999.56136285129</v>
      </c>
      <c r="C6" s="56">
        <f>SUM(C7:C60)</f>
        <v>302220.01249116269</v>
      </c>
      <c r="D6" s="35">
        <f>'6A'!D6/$C6</f>
        <v>0.77909222537771905</v>
      </c>
      <c r="E6" s="25">
        <f>'6A'!E6/$C6</f>
        <v>1.099150596308719E-2</v>
      </c>
      <c r="F6" s="25">
        <f>'6A'!F6/$C6</f>
        <v>7.2494229768910335E-3</v>
      </c>
      <c r="G6" s="25">
        <f>'6A'!G6/$C6</f>
        <v>2.1314313014926506E-2</v>
      </c>
      <c r="H6" s="25">
        <f>'6A'!H6/$C6</f>
        <v>6.4828990171579429E-4</v>
      </c>
      <c r="I6" s="25">
        <f>'6A'!I6/$C6</f>
        <v>0.12310255707369046</v>
      </c>
      <c r="J6" s="25">
        <f>'6A'!J6/$C6</f>
        <v>1.095209998124584E-2</v>
      </c>
      <c r="K6" s="25">
        <f>'6A'!K6/$C6</f>
        <v>4.3025597875023684E-2</v>
      </c>
      <c r="L6" s="25">
        <f>'6A'!L6/$C6</f>
        <v>2.463104784740525E-2</v>
      </c>
      <c r="M6" s="25">
        <f>'6A'!M6/$C6</f>
        <v>9.2040004230792578E-3</v>
      </c>
      <c r="N6" s="25">
        <f>'6A'!N6/$C6</f>
        <v>7.0176128835998134E-3</v>
      </c>
      <c r="O6" s="25">
        <f>'6A'!O6/$C6</f>
        <v>1.7190603387430437E-5</v>
      </c>
      <c r="P6" s="25">
        <v>9.3861513687600651E-2</v>
      </c>
    </row>
    <row r="7" spans="1:17" ht="18" customHeight="1" x14ac:dyDescent="0.3">
      <c r="A7" s="41" t="s">
        <v>7</v>
      </c>
      <c r="B7" s="39">
        <f>'6A'!B7</f>
        <v>2803.4166666666702</v>
      </c>
      <c r="C7" s="56">
        <f>'6A'!C7</f>
        <v>1225.3333333333301</v>
      </c>
      <c r="D7" s="35">
        <f>'6A'!D7/$C7</f>
        <v>0.77210282916213535</v>
      </c>
      <c r="E7" s="25">
        <f>'6A'!E7/$C7</f>
        <v>3.3324265505984829E-3</v>
      </c>
      <c r="F7" s="25">
        <f>'6A'!F7/$C7</f>
        <v>0.10541349292709522</v>
      </c>
      <c r="G7" s="25">
        <f>'6A'!G7/$C7</f>
        <v>6.9912948857453971E-2</v>
      </c>
      <c r="H7" s="25">
        <f>'6A'!H7/$C7</f>
        <v>0</v>
      </c>
      <c r="I7" s="25">
        <f>'6A'!I7/$C7</f>
        <v>1.9654515778019611E-2</v>
      </c>
      <c r="J7" s="25">
        <f>'6A'!J7/$C7</f>
        <v>0</v>
      </c>
      <c r="K7" s="25">
        <f>'6A'!K7/$C7</f>
        <v>2.4143090315560427E-2</v>
      </c>
      <c r="L7" s="25">
        <f>'6A'!L7/$C7</f>
        <v>4.4681719260065408E-2</v>
      </c>
      <c r="M7" s="25">
        <f>'6A'!M7/$C7</f>
        <v>0</v>
      </c>
      <c r="N7" s="25">
        <f>'6A'!N7/$C7</f>
        <v>6.2568008705114449E-3</v>
      </c>
      <c r="O7" s="25">
        <f>'6A'!O7/$C7</f>
        <v>0</v>
      </c>
      <c r="P7" s="25">
        <v>4.6951748049696616E-2</v>
      </c>
    </row>
    <row r="8" spans="1:17" ht="12.75" customHeight="1" x14ac:dyDescent="0.3">
      <c r="A8" s="41" t="s">
        <v>8</v>
      </c>
      <c r="B8" s="39">
        <f>'6A'!B8</f>
        <v>1833.25</v>
      </c>
      <c r="C8" s="56">
        <f>'6A'!C8</f>
        <v>828.91666666666697</v>
      </c>
      <c r="D8" s="35">
        <f>'6A'!D8/$C8</f>
        <v>0.65165376495425764</v>
      </c>
      <c r="E8" s="25">
        <f>'6A'!E8/$C8</f>
        <v>0</v>
      </c>
      <c r="F8" s="25">
        <f>'6A'!F8/$C8</f>
        <v>3.2170503669448104E-3</v>
      </c>
      <c r="G8" s="25">
        <f>'6A'!G8/$C8</f>
        <v>9.4500854529003774E-3</v>
      </c>
      <c r="H8" s="25">
        <f>'6A'!H8/$C8</f>
        <v>1.2063938876043024E-2</v>
      </c>
      <c r="I8" s="25">
        <f>'6A'!I8/$C8</f>
        <v>0.32693274354076596</v>
      </c>
      <c r="J8" s="25">
        <f>'6A'!J8/$C8</f>
        <v>0.17261485875138186</v>
      </c>
      <c r="K8" s="25">
        <f>'6A'!K8/$C8</f>
        <v>4.3631245601688975E-2</v>
      </c>
      <c r="L8" s="25">
        <f>'6A'!L8/$C8</f>
        <v>5.4287724942193609E-3</v>
      </c>
      <c r="M8" s="25">
        <f>'6A'!M8/$C8</f>
        <v>2.1916155624811532E-2</v>
      </c>
      <c r="N8" s="25">
        <f>'6A'!N8/$C8</f>
        <v>3.3175831909118313E-3</v>
      </c>
      <c r="O8" s="25">
        <f>'6A'!O8/$C8</f>
        <v>0</v>
      </c>
      <c r="P8" s="25">
        <v>9.0196078431372548E-2</v>
      </c>
    </row>
    <row r="9" spans="1:17" ht="12.75" customHeight="1" x14ac:dyDescent="0.3">
      <c r="A9" s="41" t="s">
        <v>9</v>
      </c>
      <c r="B9" s="39">
        <f>'6A'!B9</f>
        <v>2886.8333333333298</v>
      </c>
      <c r="C9" s="56">
        <f>'6A'!C9</f>
        <v>495.75</v>
      </c>
      <c r="D9" s="35">
        <f>'6A'!D9/$C9</f>
        <v>0.78920827029752905</v>
      </c>
      <c r="E9" s="25">
        <f>'6A'!E9/$C9</f>
        <v>0</v>
      </c>
      <c r="F9" s="25">
        <f>'6A'!F9/$C9</f>
        <v>0</v>
      </c>
      <c r="G9" s="25">
        <f>'6A'!G9/$C9</f>
        <v>4.017481929736097E-2</v>
      </c>
      <c r="H9" s="25">
        <f>'6A'!H9/$C9</f>
        <v>8.4047739115818457E-4</v>
      </c>
      <c r="I9" s="25">
        <f>'6A'!I9/$C9</f>
        <v>0.11329635232812243</v>
      </c>
      <c r="J9" s="25">
        <f>'6A'!J9/$C9</f>
        <v>5.2950075642965201E-2</v>
      </c>
      <c r="K9" s="25">
        <f>'6A'!K9/$C9</f>
        <v>4.3704824340225316E-2</v>
      </c>
      <c r="L9" s="25">
        <f>'6A'!L9/$C9</f>
        <v>4.3704824340225316E-3</v>
      </c>
      <c r="M9" s="25">
        <f>'6A'!M9/$C9</f>
        <v>2.0843839300722745E-2</v>
      </c>
      <c r="N9" s="25">
        <f>'6A'!N9/$C9</f>
        <v>3.8830055471507814E-2</v>
      </c>
      <c r="O9" s="25">
        <f>'6A'!O9/$C9</f>
        <v>0</v>
      </c>
      <c r="P9" s="25">
        <v>2.2271714922048998E-4</v>
      </c>
    </row>
    <row r="10" spans="1:17" ht="12.75" customHeight="1" x14ac:dyDescent="0.3">
      <c r="A10" s="41" t="s">
        <v>10</v>
      </c>
      <c r="B10" s="39">
        <f>'6A'!B10</f>
        <v>1308</v>
      </c>
      <c r="C10" s="56">
        <f>'6A'!C10</f>
        <v>307.41666666666703</v>
      </c>
      <c r="D10" s="35">
        <f>'6A'!D10/$C10</f>
        <v>0.73082136080238569</v>
      </c>
      <c r="E10" s="25">
        <f>'6A'!E10/$C10</f>
        <v>2.7107617240443446E-4</v>
      </c>
      <c r="F10" s="25">
        <f>'6A'!F10/$C10</f>
        <v>1.4909189482244484E-2</v>
      </c>
      <c r="G10" s="25">
        <f>'6A'!G10/$C10</f>
        <v>5.0691244239631172E-2</v>
      </c>
      <c r="H10" s="25">
        <f>'6A'!H10/$C10</f>
        <v>7.8612089997289261E-3</v>
      </c>
      <c r="I10" s="25">
        <f>'6A'!I10/$C10</f>
        <v>0.13065871509894275</v>
      </c>
      <c r="J10" s="25">
        <f>'6A'!J10/$C10</f>
        <v>7.3732718894009244E-2</v>
      </c>
      <c r="K10" s="25">
        <f>'6A'!K10/$C10</f>
        <v>4.7980482515586821E-2</v>
      </c>
      <c r="L10" s="25">
        <f>'6A'!L10/$C10</f>
        <v>0</v>
      </c>
      <c r="M10" s="25">
        <f>'6A'!M10/$C10</f>
        <v>0</v>
      </c>
      <c r="N10" s="25">
        <f>'6A'!N10/$C10</f>
        <v>5.4215234480889177E-3</v>
      </c>
      <c r="O10" s="25">
        <f>'6A'!O10/$C10</f>
        <v>0</v>
      </c>
      <c r="P10" s="25">
        <v>4.3252595155709339E-2</v>
      </c>
    </row>
    <row r="11" spans="1:17" ht="12.75" customHeight="1" x14ac:dyDescent="0.3">
      <c r="A11" s="41" t="s">
        <v>11</v>
      </c>
      <c r="B11" s="39">
        <f>'6A'!B11</f>
        <v>273571.859309636</v>
      </c>
      <c r="C11" s="56">
        <f>'6A'!C11</f>
        <v>140927.17356207201</v>
      </c>
      <c r="D11" s="35">
        <f>'6A'!D11/$C11</f>
        <v>0.79234071636992576</v>
      </c>
      <c r="E11" s="25">
        <f>'6A'!E11/$C11</f>
        <v>8.0285106563744713E-3</v>
      </c>
      <c r="F11" s="25">
        <f>'6A'!F11/$C11</f>
        <v>1.2724406988131785E-2</v>
      </c>
      <c r="G11" s="25">
        <f>'6A'!G11/$C11</f>
        <v>8.3337205605248238E-3</v>
      </c>
      <c r="H11" s="25">
        <f>'6A'!H11/$C11</f>
        <v>7.2727550323631199E-4</v>
      </c>
      <c r="I11" s="25">
        <f>'6A'!I11/$C11</f>
        <v>0.1751398341328127</v>
      </c>
      <c r="J11" s="25">
        <f>'6A'!J11/$C11</f>
        <v>8.8459672570068461E-3</v>
      </c>
      <c r="K11" s="25">
        <f>'6A'!K11/$C11</f>
        <v>4.8590169154273999E-2</v>
      </c>
      <c r="L11" s="25">
        <f>'6A'!L11/$C11</f>
        <v>2.3727816360846025E-2</v>
      </c>
      <c r="M11" s="25">
        <f>'6A'!M11/$C11</f>
        <v>1.1971622057946387E-2</v>
      </c>
      <c r="N11" s="25">
        <f>'6A'!N11/$C11</f>
        <v>4.9579550865998375E-3</v>
      </c>
      <c r="O11" s="25">
        <f>'6A'!O11/$C11</f>
        <v>0</v>
      </c>
      <c r="P11" s="25">
        <v>2.1248787891563724E-2</v>
      </c>
    </row>
    <row r="12" spans="1:17" ht="12.75" customHeight="1" x14ac:dyDescent="0.3">
      <c r="A12" s="41" t="s">
        <v>12</v>
      </c>
      <c r="B12" s="39">
        <f>'6A'!B12</f>
        <v>8646.7357075023792</v>
      </c>
      <c r="C12" s="56">
        <f>'6A'!C12</f>
        <v>5321.4183285850004</v>
      </c>
      <c r="D12" s="35">
        <f>'6A'!D12/$C12</f>
        <v>0.28212070913053938</v>
      </c>
      <c r="E12" s="25">
        <f>'6A'!E12/$C12</f>
        <v>2.576609674730064E-2</v>
      </c>
      <c r="F12" s="25">
        <f>'6A'!F12/$C12</f>
        <v>0</v>
      </c>
      <c r="G12" s="25">
        <f>'6A'!G12/$C12</f>
        <v>3.7754417878188783E-3</v>
      </c>
      <c r="H12" s="25">
        <f>'6A'!H12/$C12</f>
        <v>2.9199247392701585E-3</v>
      </c>
      <c r="I12" s="25">
        <f>'6A'!I12/$C12</f>
        <v>0.641665450154979</v>
      </c>
      <c r="J12" s="25">
        <f>'6A'!J12/$C12</f>
        <v>8.5895756072572015E-3</v>
      </c>
      <c r="K12" s="25">
        <f>'6A'!K12/$C12</f>
        <v>0.1540120971825677</v>
      </c>
      <c r="L12" s="25">
        <f>'6A'!L12/$C12</f>
        <v>1.7509915983062927E-3</v>
      </c>
      <c r="M12" s="25">
        <f>'6A'!M12/$C12</f>
        <v>4.4858407408930887E-3</v>
      </c>
      <c r="N12" s="25">
        <f>'6A'!N12/$C12</f>
        <v>3.7078504354502058E-2</v>
      </c>
      <c r="O12" s="25">
        <f>'6A'!O12/$C12</f>
        <v>0</v>
      </c>
      <c r="P12" s="25">
        <v>9.6886741814278046E-2</v>
      </c>
    </row>
    <row r="13" spans="1:17" ht="12.75" customHeight="1" x14ac:dyDescent="0.3">
      <c r="A13" s="41" t="s">
        <v>13</v>
      </c>
      <c r="B13" s="39">
        <f>'6A'!B13</f>
        <v>3450.0378373374201</v>
      </c>
      <c r="C13" s="56">
        <f>'6A'!C13</f>
        <v>735.84921992089096</v>
      </c>
      <c r="D13" s="35">
        <f>'6A'!D13/$C13</f>
        <v>0.66626363987301163</v>
      </c>
      <c r="E13" s="25">
        <f>'6A'!E13/$C13</f>
        <v>4.1995885011779387E-2</v>
      </c>
      <c r="F13" s="25">
        <f>'6A'!F13/$C13</f>
        <v>0</v>
      </c>
      <c r="G13" s="25">
        <f>'6A'!G13/$C13</f>
        <v>0</v>
      </c>
      <c r="H13" s="25">
        <f>'6A'!H13/$C13</f>
        <v>3.7476162465021443E-3</v>
      </c>
      <c r="I13" s="25">
        <f>'6A'!I13/$C13</f>
        <v>0.42031182848991333</v>
      </c>
      <c r="J13" s="25">
        <f>'6A'!J13/$C13</f>
        <v>0</v>
      </c>
      <c r="K13" s="25">
        <f>'6A'!K13/$C13</f>
        <v>7.917932045013705E-2</v>
      </c>
      <c r="L13" s="25">
        <f>'6A'!L13/$C13</f>
        <v>6.1370596346891782E-3</v>
      </c>
      <c r="M13" s="25">
        <f>'6A'!M13/$C13</f>
        <v>8.294354286193642E-3</v>
      </c>
      <c r="N13" s="25">
        <f>'6A'!N13/$C13</f>
        <v>7.503060684578928E-3</v>
      </c>
      <c r="O13" s="25">
        <f>'6A'!O13/$C13</f>
        <v>0</v>
      </c>
      <c r="P13" s="25">
        <v>0</v>
      </c>
    </row>
    <row r="14" spans="1:17" ht="12.75" customHeight="1" x14ac:dyDescent="0.3">
      <c r="A14" s="41" t="s">
        <v>14</v>
      </c>
      <c r="B14" s="39">
        <f>'6A'!B14</f>
        <v>613.41666666666697</v>
      </c>
      <c r="C14" s="56">
        <f>'6A'!C14</f>
        <v>153.666666666667</v>
      </c>
      <c r="D14" s="35">
        <f>'6A'!D14/$C14</f>
        <v>0.91377440347071603</v>
      </c>
      <c r="E14" s="25">
        <f>'6A'!E14/$C14</f>
        <v>7.5921908893709384E-3</v>
      </c>
      <c r="F14" s="25">
        <f>'6A'!F14/$C14</f>
        <v>1.5726681127982634E-2</v>
      </c>
      <c r="G14" s="25">
        <f>'6A'!G14/$C14</f>
        <v>1.7353579175704972E-2</v>
      </c>
      <c r="H14" s="25">
        <f>'6A'!H14/$C14</f>
        <v>0</v>
      </c>
      <c r="I14" s="25">
        <f>'6A'!I14/$C14</f>
        <v>4.3383947939262396E-2</v>
      </c>
      <c r="J14" s="25">
        <f>'6A'!J14/$C14</f>
        <v>0</v>
      </c>
      <c r="K14" s="25">
        <f>'6A'!K14/$C14</f>
        <v>2.9284164859002107E-2</v>
      </c>
      <c r="L14" s="25">
        <f>'6A'!L14/$C14</f>
        <v>0</v>
      </c>
      <c r="M14" s="25">
        <f>'6A'!M14/$C14</f>
        <v>0</v>
      </c>
      <c r="N14" s="25">
        <f>'6A'!N14/$C14</f>
        <v>2.7114967462039206E-3</v>
      </c>
      <c r="O14" s="25">
        <f>'6A'!O14/$C14</f>
        <v>0</v>
      </c>
      <c r="P14" s="25">
        <v>0</v>
      </c>
    </row>
    <row r="15" spans="1:17" ht="12.75" customHeight="1" x14ac:dyDescent="0.3">
      <c r="A15" s="41" t="s">
        <v>76</v>
      </c>
      <c r="B15" s="39">
        <f>'6A'!B15</f>
        <v>5716.7226668169296</v>
      </c>
      <c r="C15" s="56">
        <f>'6A'!C15</f>
        <v>1866.52708456031</v>
      </c>
      <c r="D15" s="35">
        <f>'6A'!D15/$C15</f>
        <v>0.8560018180766692</v>
      </c>
      <c r="E15" s="25">
        <f>'6A'!E15/$C15</f>
        <v>1.3398737977228598E-4</v>
      </c>
      <c r="F15" s="25">
        <f>'6A'!F15/$C15</f>
        <v>4.0198452443131763E-4</v>
      </c>
      <c r="G15" s="25">
        <f>'6A'!G15/$C15</f>
        <v>7.1014471342019858E-3</v>
      </c>
      <c r="H15" s="25">
        <f>'6A'!H15/$C15</f>
        <v>1.0719315927398437E-3</v>
      </c>
      <c r="I15" s="25">
        <f>'6A'!I15/$C15</f>
        <v>0</v>
      </c>
      <c r="J15" s="25">
        <f>'6A'!J15/$C15</f>
        <v>1.3398780050617539E-4</v>
      </c>
      <c r="K15" s="25">
        <f>'6A'!K15/$C15</f>
        <v>0</v>
      </c>
      <c r="L15" s="25">
        <f>'6A'!L15/$C15</f>
        <v>6.7889330247413076E-3</v>
      </c>
      <c r="M15" s="25">
        <f>'6A'!M15/$C15</f>
        <v>1.6525869086925391E-3</v>
      </c>
      <c r="N15" s="25">
        <f>'6A'!N15/$C15</f>
        <v>3.7026655106751183E-2</v>
      </c>
      <c r="O15" s="25">
        <f>'6A'!O15/$C15</f>
        <v>0</v>
      </c>
      <c r="P15" s="25">
        <v>0</v>
      </c>
    </row>
    <row r="16" spans="1:17" ht="12.75" customHeight="1" x14ac:dyDescent="0.3">
      <c r="A16" s="41" t="s">
        <v>15</v>
      </c>
      <c r="B16" s="39">
        <f>'6A'!B16</f>
        <v>8295.4090909090901</v>
      </c>
      <c r="C16" s="56">
        <f>'6A'!C16</f>
        <v>1008.9702020202</v>
      </c>
      <c r="D16" s="35">
        <f>'6A'!D16/$C16</f>
        <v>0.51498152181367141</v>
      </c>
      <c r="E16" s="25">
        <f>'6A'!E16/$C16</f>
        <v>4.7002619432454313E-4</v>
      </c>
      <c r="F16" s="25">
        <f>'6A'!F16/$C16</f>
        <v>0</v>
      </c>
      <c r="G16" s="25">
        <f>'6A'!G16/$C16</f>
        <v>5.5491122311427769E-2</v>
      </c>
      <c r="H16" s="25">
        <f>'6A'!H16/$C16</f>
        <v>0</v>
      </c>
      <c r="I16" s="25">
        <f>'6A'!I16/$C16</f>
        <v>0.15688913738930801</v>
      </c>
      <c r="J16" s="25">
        <f>'6A'!J16/$C16</f>
        <v>0.10076630788167372</v>
      </c>
      <c r="K16" s="25">
        <f>'6A'!K16/$C16</f>
        <v>0.14659561378963773</v>
      </c>
      <c r="L16" s="25">
        <f>'6A'!L16/$C16</f>
        <v>0.13001705409205599</v>
      </c>
      <c r="M16" s="25">
        <f>'6A'!M16/$C16</f>
        <v>0</v>
      </c>
      <c r="N16" s="25">
        <f>'6A'!N16/$C16</f>
        <v>2.9462983810375747E-3</v>
      </c>
      <c r="O16" s="25">
        <f>'6A'!O16/$C16</f>
        <v>0</v>
      </c>
      <c r="P16" s="25">
        <v>0.16554127641036812</v>
      </c>
    </row>
    <row r="17" spans="1:16" ht="18" customHeight="1" x14ac:dyDescent="0.3">
      <c r="A17" s="41" t="s">
        <v>16</v>
      </c>
      <c r="B17" s="39">
        <f>'6A'!B17</f>
        <v>932.66666666666697</v>
      </c>
      <c r="C17" s="56">
        <f>'6A'!C17</f>
        <v>162.916666666667</v>
      </c>
      <c r="D17" s="35">
        <f>'6A'!D17/$C17</f>
        <v>0.30792838874680267</v>
      </c>
      <c r="E17" s="25">
        <f>'6A'!E17/$C17</f>
        <v>5.115089514066281E-4</v>
      </c>
      <c r="F17" s="25">
        <f>'6A'!F17/$C17</f>
        <v>2.5575447570332635E-3</v>
      </c>
      <c r="G17" s="25">
        <f>'6A'!G17/$C17</f>
        <v>0.4992327365728888</v>
      </c>
      <c r="H17" s="25">
        <f>'6A'!H17/$C17</f>
        <v>1.5345268542199457E-3</v>
      </c>
      <c r="I17" s="25">
        <f>'6A'!I17/$C17</f>
        <v>0.11611253196930943</v>
      </c>
      <c r="J17" s="25">
        <f>'6A'!J17/$C17</f>
        <v>6.649616368286411E-2</v>
      </c>
      <c r="K17" s="25">
        <f>'6A'!K17/$C17</f>
        <v>9.8209718670076523E-2</v>
      </c>
      <c r="L17" s="25">
        <f>'6A'!L17/$C17</f>
        <v>0.21943734015345223</v>
      </c>
      <c r="M17" s="25">
        <f>'6A'!M17/$C17</f>
        <v>1.0230179028133176E-3</v>
      </c>
      <c r="N17" s="25">
        <f>'6A'!N17/$C17</f>
        <v>1.3810741687979512E-2</v>
      </c>
      <c r="O17" s="25">
        <f>'6A'!O17/$C17</f>
        <v>0</v>
      </c>
      <c r="P17" s="25">
        <v>3.3645655877342417E-2</v>
      </c>
    </row>
    <row r="18" spans="1:16" ht="12.75" customHeight="1" x14ac:dyDescent="0.3">
      <c r="A18" s="41" t="s">
        <v>17</v>
      </c>
      <c r="B18" s="39">
        <f>'6A'!B18</f>
        <v>164.98328135472201</v>
      </c>
      <c r="C18" s="56">
        <f>'6A'!C18</f>
        <v>10.7784779411526</v>
      </c>
      <c r="D18" s="35">
        <f>'6A'!D18/$C18</f>
        <v>0.24030259102918453</v>
      </c>
      <c r="E18" s="25">
        <f>'6A'!E18/$C18</f>
        <v>0</v>
      </c>
      <c r="F18" s="25">
        <f>'6A'!F18/$C18</f>
        <v>5.4283022596349394E-2</v>
      </c>
      <c r="G18" s="25">
        <f>'6A'!G18/$C18</f>
        <v>0.71316353499414942</v>
      </c>
      <c r="H18" s="25">
        <f>'6A'!H18/$C18</f>
        <v>0</v>
      </c>
      <c r="I18" s="25">
        <f>'6A'!I18/$C18</f>
        <v>7.7503137105197793E-3</v>
      </c>
      <c r="J18" s="25">
        <f>'6A'!J18/$C18</f>
        <v>1.5498969623976974E-2</v>
      </c>
      <c r="K18" s="25">
        <f>'6A'!K18/$C18</f>
        <v>2.3249153396963117E-2</v>
      </c>
      <c r="L18" s="25">
        <f>'6A'!L18/$C18</f>
        <v>0</v>
      </c>
      <c r="M18" s="25">
        <f>'6A'!M18/$C18</f>
        <v>0</v>
      </c>
      <c r="N18" s="25">
        <f>'6A'!N18/$C18</f>
        <v>7.7504994958496679E-3</v>
      </c>
      <c r="O18" s="25">
        <f>'6A'!O18/$C18</f>
        <v>0</v>
      </c>
      <c r="P18" s="25">
        <v>3.3645655877342417E-2</v>
      </c>
    </row>
    <row r="19" spans="1:16" ht="12.75" customHeight="1" x14ac:dyDescent="0.3">
      <c r="A19" s="41" t="s">
        <v>18</v>
      </c>
      <c r="B19" s="39">
        <f>'6A'!B19</f>
        <v>4444.1716824075602</v>
      </c>
      <c r="C19" s="56">
        <f>'6A'!C19</f>
        <v>1230.1160423670001</v>
      </c>
      <c r="D19" s="35">
        <f>'6A'!D19/$C19</f>
        <v>0.78687205088826884</v>
      </c>
      <c r="E19" s="25">
        <f>'6A'!E19/$C19</f>
        <v>3.1163022346863247E-3</v>
      </c>
      <c r="F19" s="25">
        <f>'6A'!F19/$C19</f>
        <v>1.6462056763595741E-2</v>
      </c>
      <c r="G19" s="25">
        <f>'6A'!G19/$C19</f>
        <v>2.5472003461844757E-2</v>
      </c>
      <c r="H19" s="25">
        <f>'6A'!H19/$C19</f>
        <v>0</v>
      </c>
      <c r="I19" s="25">
        <f>'6A'!I19/$C19</f>
        <v>3.7191938497167211E-2</v>
      </c>
      <c r="J19" s="25">
        <f>'6A'!J19/$C19</f>
        <v>5.4195429025042556E-4</v>
      </c>
      <c r="K19" s="25">
        <f>'6A'!K19/$C19</f>
        <v>1.4971747531153462E-2</v>
      </c>
      <c r="L19" s="25">
        <f>'6A'!L19/$C19</f>
        <v>1.2939332188385902E-2</v>
      </c>
      <c r="M19" s="25">
        <f>'6A'!M19/$C19</f>
        <v>1.1516528667821515E-3</v>
      </c>
      <c r="N19" s="25">
        <f>'6A'!N19/$C19</f>
        <v>0</v>
      </c>
      <c r="O19" s="25">
        <f>'6A'!O19/$C19</f>
        <v>0</v>
      </c>
      <c r="P19" s="25">
        <v>2.8476692022625316E-2</v>
      </c>
    </row>
    <row r="20" spans="1:16" ht="12.75" customHeight="1" x14ac:dyDescent="0.3">
      <c r="A20" s="41" t="s">
        <v>19</v>
      </c>
      <c r="B20" s="39">
        <f>'6A'!B20</f>
        <v>79.9166666666667</v>
      </c>
      <c r="C20" s="56">
        <f>'6A'!C20</f>
        <v>65.75</v>
      </c>
      <c r="D20" s="35">
        <f>'6A'!D20/$C20</f>
        <v>0.27503168567807301</v>
      </c>
      <c r="E20" s="25">
        <f>'6A'!E20/$C20</f>
        <v>2.5348542458809124E-3</v>
      </c>
      <c r="F20" s="25">
        <f>'6A'!F20/$C20</f>
        <v>1.2674271229403801E-3</v>
      </c>
      <c r="G20" s="25">
        <f>'6A'!G20/$C20</f>
        <v>4.4359949302915133E-2</v>
      </c>
      <c r="H20" s="25">
        <f>'6A'!H20/$C20</f>
        <v>0</v>
      </c>
      <c r="I20" s="25">
        <f>'6A'!I20/$C20</f>
        <v>0.4435994930291513</v>
      </c>
      <c r="J20" s="25">
        <f>'6A'!J20/$C20</f>
        <v>8.3650190114068435E-2</v>
      </c>
      <c r="K20" s="25">
        <f>'6A'!K20/$C20</f>
        <v>0.13307984790874525</v>
      </c>
      <c r="L20" s="25">
        <f>'6A'!L20/$C20</f>
        <v>6.7173637515842891E-2</v>
      </c>
      <c r="M20" s="25">
        <f>'6A'!M20/$C20</f>
        <v>0</v>
      </c>
      <c r="N20" s="25">
        <f>'6A'!N20/$C20</f>
        <v>8.8719898605829663E-3</v>
      </c>
      <c r="O20" s="25">
        <f>'6A'!O20/$C20</f>
        <v>0</v>
      </c>
      <c r="P20" s="25">
        <v>0.89393939393939392</v>
      </c>
    </row>
    <row r="21" spans="1:16" ht="12.75" customHeight="1" x14ac:dyDescent="0.3">
      <c r="A21" s="41" t="s">
        <v>20</v>
      </c>
      <c r="B21" s="39">
        <f>'6A'!B21</f>
        <v>2108.3660463668698</v>
      </c>
      <c r="C21" s="56">
        <f>'6A'!C21</f>
        <v>1858.8151859889499</v>
      </c>
      <c r="D21" s="35">
        <f>'6A'!D21/$C21</f>
        <v>0.99033824321539798</v>
      </c>
      <c r="E21" s="25">
        <f>'6A'!E21/$C21</f>
        <v>0</v>
      </c>
      <c r="F21" s="25">
        <f>'6A'!F21/$C21</f>
        <v>0</v>
      </c>
      <c r="G21" s="25">
        <f>'6A'!G21/$C21</f>
        <v>9.8082604371064596E-3</v>
      </c>
      <c r="H21" s="25">
        <f>'6A'!H21/$C21</f>
        <v>0</v>
      </c>
      <c r="I21" s="25">
        <f>'6A'!I21/$C21</f>
        <v>1.5526261764236129E-2</v>
      </c>
      <c r="J21" s="25">
        <f>'6A'!J21/$C21</f>
        <v>7.5437251245119531E-3</v>
      </c>
      <c r="K21" s="25">
        <f>'6A'!K21/$C21</f>
        <v>2.1629007136439384E-3</v>
      </c>
      <c r="L21" s="25">
        <f>'6A'!L21/$C21</f>
        <v>0</v>
      </c>
      <c r="M21" s="25">
        <f>'6A'!M21/$C21</f>
        <v>0</v>
      </c>
      <c r="N21" s="25">
        <f>'6A'!N21/$C21</f>
        <v>0</v>
      </c>
      <c r="O21" s="25">
        <f>'6A'!O21/$C21</f>
        <v>0</v>
      </c>
      <c r="P21" s="25">
        <v>2.1352785145888595E-2</v>
      </c>
    </row>
    <row r="22" spans="1:16" ht="12.75" customHeight="1" x14ac:dyDescent="0.3">
      <c r="A22" s="41" t="s">
        <v>21</v>
      </c>
      <c r="B22" s="39">
        <f>'6A'!B22</f>
        <v>2771.10513091351</v>
      </c>
      <c r="C22" s="56">
        <f>'6A'!C22</f>
        <v>609.34000704180301</v>
      </c>
      <c r="D22" s="35">
        <f>'6A'!D22/$C22</f>
        <v>0.95240660418115719</v>
      </c>
      <c r="E22" s="25">
        <f>'6A'!E22/$C22</f>
        <v>2.7351998020907239E-4</v>
      </c>
      <c r="F22" s="25">
        <f>'6A'!F22/$C22</f>
        <v>0</v>
      </c>
      <c r="G22" s="25">
        <f>'6A'!G22/$C22</f>
        <v>3.1456373602553604E-3</v>
      </c>
      <c r="H22" s="25">
        <f>'6A'!H22/$C22</f>
        <v>0</v>
      </c>
      <c r="I22" s="25">
        <f>'6A'!I22/$C22</f>
        <v>1.9557308936352581E-2</v>
      </c>
      <c r="J22" s="25">
        <f>'6A'!J22/$C22</f>
        <v>0</v>
      </c>
      <c r="K22" s="25">
        <f>'6A'!K22/$C22</f>
        <v>3.5558648012852605E-3</v>
      </c>
      <c r="L22" s="25">
        <f>'6A'!L22/$C22</f>
        <v>2.7351998020907239E-4</v>
      </c>
      <c r="M22" s="25">
        <f>'6A'!M22/$C22</f>
        <v>0</v>
      </c>
      <c r="N22" s="25">
        <f>'6A'!N22/$C22</f>
        <v>3.5147606367925431E-2</v>
      </c>
      <c r="O22" s="25">
        <f>'6A'!O22/$C22</f>
        <v>0</v>
      </c>
      <c r="P22" s="25">
        <v>0</v>
      </c>
    </row>
    <row r="23" spans="1:16" ht="12.75" customHeight="1" x14ac:dyDescent="0.3">
      <c r="A23" s="41" t="s">
        <v>22</v>
      </c>
      <c r="B23" s="39">
        <f>'6A'!B23</f>
        <v>4514.3333333333303</v>
      </c>
      <c r="C23" s="56">
        <f>'6A'!C23</f>
        <v>1665.75</v>
      </c>
      <c r="D23" s="35">
        <f>'6A'!D23/$C23</f>
        <v>0.5311921556856275</v>
      </c>
      <c r="E23" s="25">
        <f>'6A'!E23/$C23</f>
        <v>1.5508529691330211E-3</v>
      </c>
      <c r="F23" s="25">
        <f>'6A'!F23/$C23</f>
        <v>5.5530541797988893E-3</v>
      </c>
      <c r="G23" s="25">
        <f>'6A'!G23/$C23</f>
        <v>1.8009905447996398E-3</v>
      </c>
      <c r="H23" s="25">
        <f>'6A'!H23/$C23</f>
        <v>0</v>
      </c>
      <c r="I23" s="25">
        <f>'6A'!I23/$C23</f>
        <v>1.5258392115663636E-2</v>
      </c>
      <c r="J23" s="25">
        <f>'6A'!J23/$C23</f>
        <v>6.553604482465376E-3</v>
      </c>
      <c r="K23" s="25">
        <f>'6A'!K23/$C23</f>
        <v>2.6914803141727929E-2</v>
      </c>
      <c r="L23" s="25">
        <f>'6A'!L23/$C23</f>
        <v>2.4163289809395166E-2</v>
      </c>
      <c r="M23" s="25">
        <f>'6A'!M23/$C23</f>
        <v>1.1806493571464325E-2</v>
      </c>
      <c r="N23" s="25">
        <f>'6A'!N23/$C23</f>
        <v>3.0016509079993999E-3</v>
      </c>
      <c r="O23" s="25">
        <f>'6A'!O23/$C23</f>
        <v>0</v>
      </c>
      <c r="P23" s="25">
        <v>0.37054631828978624</v>
      </c>
    </row>
    <row r="24" spans="1:16" ht="12.75" customHeight="1" x14ac:dyDescent="0.3">
      <c r="A24" s="41" t="s">
        <v>23</v>
      </c>
      <c r="B24" s="39">
        <f>'6A'!B24</f>
        <v>2698.0165865088202</v>
      </c>
      <c r="C24" s="56">
        <f>'6A'!C24</f>
        <v>988.02468193776497</v>
      </c>
      <c r="D24" s="35">
        <f>'6A'!D24/$C24</f>
        <v>0.82630979781843694</v>
      </c>
      <c r="E24" s="25">
        <f>'6A'!E24/$C24</f>
        <v>7.9659033311531249E-2</v>
      </c>
      <c r="F24" s="25">
        <f>'6A'!F24/$C24</f>
        <v>3.0879721730735672E-3</v>
      </c>
      <c r="G24" s="25">
        <f>'6A'!G24/$C24</f>
        <v>0</v>
      </c>
      <c r="H24" s="25">
        <f>'6A'!H24/$C24</f>
        <v>1.0209406863921121E-3</v>
      </c>
      <c r="I24" s="25">
        <f>'6A'!I24/$C24</f>
        <v>7.7888384163766859E-3</v>
      </c>
      <c r="J24" s="25">
        <f>'6A'!J24/$C24</f>
        <v>0</v>
      </c>
      <c r="K24" s="25">
        <f>'6A'!K24/$C24</f>
        <v>9.6988959560252372E-2</v>
      </c>
      <c r="L24" s="25">
        <f>'6A'!L24/$C24</f>
        <v>0</v>
      </c>
      <c r="M24" s="25">
        <f>'6A'!M24/$C24</f>
        <v>7.4716224636729636E-3</v>
      </c>
      <c r="N24" s="25">
        <f>'6A'!N24/$C24</f>
        <v>1.8223337759557437E-2</v>
      </c>
      <c r="O24" s="25">
        <f>'6A'!O24/$C24</f>
        <v>0</v>
      </c>
      <c r="P24" s="25">
        <v>0.11787003610108303</v>
      </c>
    </row>
    <row r="25" spans="1:16" ht="12.75" customHeight="1" x14ac:dyDescent="0.3">
      <c r="A25" s="41" t="s">
        <v>24</v>
      </c>
      <c r="B25" s="39">
        <f>'6A'!B25</f>
        <v>4014.6666666666702</v>
      </c>
      <c r="C25" s="56">
        <f>'6A'!C25</f>
        <v>1731.3333333333301</v>
      </c>
      <c r="D25" s="35">
        <f>'6A'!D25/$C25</f>
        <v>0.64025798998844941</v>
      </c>
      <c r="E25" s="25">
        <f>'6A'!E25/$C25</f>
        <v>0.10815363881401638</v>
      </c>
      <c r="F25" s="25">
        <f>'6A'!F25/$C25</f>
        <v>0</v>
      </c>
      <c r="G25" s="25">
        <f>'6A'!G25/$C25</f>
        <v>5.9299191374663378E-2</v>
      </c>
      <c r="H25" s="25">
        <f>'6A'!H25/$C25</f>
        <v>0</v>
      </c>
      <c r="I25" s="25">
        <f>'6A'!I25/$C25</f>
        <v>9.3858298036195789E-3</v>
      </c>
      <c r="J25" s="25">
        <f>'6A'!J25/$C25</f>
        <v>0.16331343858298067</v>
      </c>
      <c r="K25" s="25">
        <f>'6A'!K25/$C25</f>
        <v>4.5051983057373977E-2</v>
      </c>
      <c r="L25" s="25">
        <f>'6A'!L25/$C25</f>
        <v>0.29505198305737423</v>
      </c>
      <c r="M25" s="25">
        <f>'6A'!M25/$C25</f>
        <v>3.4896033885252302E-2</v>
      </c>
      <c r="N25" s="25">
        <f>'6A'!N25/$C25</f>
        <v>3.9083557951482571E-2</v>
      </c>
      <c r="O25" s="25">
        <f>'6A'!O25/$C25</f>
        <v>0</v>
      </c>
      <c r="P25" s="25">
        <v>2.5633640552995392E-2</v>
      </c>
    </row>
    <row r="26" spans="1:16" ht="12.75" customHeight="1" x14ac:dyDescent="0.3">
      <c r="A26" s="41" t="s">
        <v>25</v>
      </c>
      <c r="B26" s="39">
        <f>'6A'!B26</f>
        <v>1337.25</v>
      </c>
      <c r="C26" s="56">
        <f>'6A'!C26</f>
        <v>143.416666666667</v>
      </c>
      <c r="D26" s="35">
        <f>'6A'!D26/$C26</f>
        <v>0.42707728065078343</v>
      </c>
      <c r="E26" s="25">
        <f>'6A'!E26/$C26</f>
        <v>1.6850668216153383E-2</v>
      </c>
      <c r="F26" s="25">
        <f>'6A'!F26/$C26</f>
        <v>2.9052876234747405E-3</v>
      </c>
      <c r="G26" s="25">
        <f>'6A'!G26/$C26</f>
        <v>5.8105752469492017E-4</v>
      </c>
      <c r="H26" s="25">
        <f>'6A'!H26/$C26</f>
        <v>0</v>
      </c>
      <c r="I26" s="25">
        <f>'6A'!I26/$C26</f>
        <v>0.33410807669959269</v>
      </c>
      <c r="J26" s="25">
        <f>'6A'!J26/$C26</f>
        <v>7.553747821034241E-3</v>
      </c>
      <c r="K26" s="25">
        <f>'6A'!K26/$C26</f>
        <v>0.20685647879140009</v>
      </c>
      <c r="L26" s="25">
        <f>'6A'!L26/$C26</f>
        <v>1.3364323067983724E-2</v>
      </c>
      <c r="M26" s="25">
        <f>'6A'!M26/$C26</f>
        <v>3.4863451481696606E-3</v>
      </c>
      <c r="N26" s="25">
        <f>'6A'!N26/$C26</f>
        <v>7.3213248111562879E-2</v>
      </c>
      <c r="O26" s="25">
        <f>'6A'!O26/$C26</f>
        <v>5.229517722254491E-3</v>
      </c>
      <c r="P26" s="25">
        <v>0</v>
      </c>
    </row>
    <row r="27" spans="1:16" ht="18" customHeight="1" x14ac:dyDescent="0.3">
      <c r="A27" s="41" t="s">
        <v>26</v>
      </c>
      <c r="B27" s="39">
        <f>'6A'!B27</f>
        <v>17302.666666666701</v>
      </c>
      <c r="C27" s="56">
        <f>'6A'!C27</f>
        <v>13172.083333333299</v>
      </c>
      <c r="D27" s="35">
        <f>'6A'!D27/$C27</f>
        <v>0.90879068737545177</v>
      </c>
      <c r="E27" s="25">
        <f>'6A'!E27/$C27</f>
        <v>6.3265112453735021E-6</v>
      </c>
      <c r="F27" s="25">
        <f>'6A'!F27/$C27</f>
        <v>0</v>
      </c>
      <c r="G27" s="25">
        <f>'6A'!G27/$C27</f>
        <v>9.4834403568152831E-3</v>
      </c>
      <c r="H27" s="25">
        <f>'6A'!H27/$C27</f>
        <v>3.7959067472242529E-5</v>
      </c>
      <c r="I27" s="25">
        <f>'6A'!I27/$C27</f>
        <v>0.10789232277860426</v>
      </c>
      <c r="J27" s="25">
        <f>'6A'!J27/$C27</f>
        <v>9.4265017556069202E-4</v>
      </c>
      <c r="K27" s="25">
        <f>'6A'!K27/$C27</f>
        <v>2.1086261980830724E-2</v>
      </c>
      <c r="L27" s="25">
        <f>'6A'!L27/$C27</f>
        <v>9.8820105652738296E-3</v>
      </c>
      <c r="M27" s="25">
        <f>'6A'!M27/$C27</f>
        <v>5.1371271312434918E-3</v>
      </c>
      <c r="N27" s="25">
        <f>'6A'!N27/$C27</f>
        <v>5.6938601208363798E-4</v>
      </c>
      <c r="O27" s="25">
        <f>'6A'!O27/$C27</f>
        <v>1.8979533736121264E-5</v>
      </c>
      <c r="P27" s="25">
        <v>0.2020404749958187</v>
      </c>
    </row>
    <row r="28" spans="1:16" ht="12.75" customHeight="1" x14ac:dyDescent="0.3">
      <c r="A28" s="41" t="s">
        <v>27</v>
      </c>
      <c r="B28" s="39">
        <f>'6A'!B28</f>
        <v>12367.463782885499</v>
      </c>
      <c r="C28" s="56">
        <f>'6A'!C28</f>
        <v>1842.1638795244701</v>
      </c>
      <c r="D28" s="35">
        <f>'6A'!D28/$C28</f>
        <v>0.58004851776463029</v>
      </c>
      <c r="E28" s="25">
        <f>'6A'!E28/$C28</f>
        <v>0</v>
      </c>
      <c r="F28" s="25">
        <f>'6A'!F28/$C28</f>
        <v>0</v>
      </c>
      <c r="G28" s="25">
        <f>'6A'!G28/$C28</f>
        <v>0.25788687083359052</v>
      </c>
      <c r="H28" s="25">
        <f>'6A'!H28/$C28</f>
        <v>0</v>
      </c>
      <c r="I28" s="25">
        <f>'6A'!I28/$C28</f>
        <v>0.13697508545132628</v>
      </c>
      <c r="J28" s="25">
        <f>'6A'!J28/$C28</f>
        <v>2.2170336435305395E-2</v>
      </c>
      <c r="K28" s="25">
        <f>'6A'!K28/$C28</f>
        <v>7.7520800030249998E-2</v>
      </c>
      <c r="L28" s="25">
        <f>'6A'!L28/$C28</f>
        <v>0.22296324449886656</v>
      </c>
      <c r="M28" s="25">
        <f>'6A'!M28/$C28</f>
        <v>2.5270840895570781E-3</v>
      </c>
      <c r="N28" s="25">
        <f>'6A'!N28/$C28</f>
        <v>2.5264415471607928E-2</v>
      </c>
      <c r="O28" s="25">
        <f>'6A'!O28/$C28</f>
        <v>0</v>
      </c>
      <c r="P28" s="25">
        <v>0</v>
      </c>
    </row>
    <row r="29" spans="1:16" ht="12.75" customHeight="1" x14ac:dyDescent="0.3">
      <c r="A29" s="41" t="s">
        <v>28</v>
      </c>
      <c r="B29" s="39">
        <f>'6A'!B29</f>
        <v>36581.805222408002</v>
      </c>
      <c r="C29" s="56">
        <f>'6A'!C29</f>
        <v>21956.981677320298</v>
      </c>
      <c r="D29" s="35">
        <f>'6A'!D29/$C29</f>
        <v>0.97356355689502772</v>
      </c>
      <c r="E29" s="25">
        <f>'6A'!E29/$C29</f>
        <v>0</v>
      </c>
      <c r="F29" s="25">
        <f>'6A'!F29/$C29</f>
        <v>0</v>
      </c>
      <c r="G29" s="25">
        <f>'6A'!G29/$C29</f>
        <v>0</v>
      </c>
      <c r="H29" s="25">
        <f>'6A'!H29/$C29</f>
        <v>0</v>
      </c>
      <c r="I29" s="25">
        <f>'6A'!I29/$C29</f>
        <v>1.0242136537533053E-2</v>
      </c>
      <c r="J29" s="25">
        <f>'6A'!J29/$C29</f>
        <v>6.6369693245833729E-4</v>
      </c>
      <c r="K29" s="25">
        <f>'6A'!K29/$C29</f>
        <v>1.3943806113037902E-2</v>
      </c>
      <c r="L29" s="25">
        <f>'6A'!L29/$C29</f>
        <v>1.2368838173106031E-3</v>
      </c>
      <c r="M29" s="25">
        <f>'6A'!M29/$C29</f>
        <v>1.1456188948293742E-3</v>
      </c>
      <c r="N29" s="25">
        <f>'6A'!N29/$C29</f>
        <v>3.5320446195667285E-3</v>
      </c>
      <c r="O29" s="25">
        <f>'6A'!O29/$C29</f>
        <v>0</v>
      </c>
      <c r="P29" s="25">
        <v>0</v>
      </c>
    </row>
    <row r="30" spans="1:16" ht="12.75" customHeight="1" x14ac:dyDescent="0.3">
      <c r="A30" s="41" t="s">
        <v>29</v>
      </c>
      <c r="B30" s="39">
        <f>'6A'!B30</f>
        <v>6789.7007761437899</v>
      </c>
      <c r="C30" s="56">
        <f>'6A'!C30</f>
        <v>1820.42884301156</v>
      </c>
      <c r="D30" s="35">
        <f>'6A'!D30/$C30</f>
        <v>0.67344110779757904</v>
      </c>
      <c r="E30" s="25">
        <f>'6A'!E30/$C30</f>
        <v>2.1286193167482093E-3</v>
      </c>
      <c r="F30" s="25">
        <f>'6A'!F30/$C30</f>
        <v>1.2956583583085273E-2</v>
      </c>
      <c r="G30" s="25">
        <f>'6A'!G30/$C30</f>
        <v>8.9383524535165092E-3</v>
      </c>
      <c r="H30" s="25">
        <f>'6A'!H30/$C30</f>
        <v>0</v>
      </c>
      <c r="I30" s="25">
        <f>'6A'!I30/$C30</f>
        <v>0.17791805588933268</v>
      </c>
      <c r="J30" s="25">
        <f>'6A'!J30/$C30</f>
        <v>5.3768718014686905E-2</v>
      </c>
      <c r="K30" s="25">
        <f>'6A'!K30/$C30</f>
        <v>9.6882722643542529E-2</v>
      </c>
      <c r="L30" s="25">
        <f>'6A'!L30/$C30</f>
        <v>8.3417140159953891E-3</v>
      </c>
      <c r="M30" s="25">
        <f>'6A'!M30/$C30</f>
        <v>2.1768169625678833E-3</v>
      </c>
      <c r="N30" s="25">
        <f>'6A'!N30/$C30</f>
        <v>1.0718821562597155E-2</v>
      </c>
      <c r="O30" s="25">
        <f>'6A'!O30/$C30</f>
        <v>0</v>
      </c>
      <c r="P30" s="25">
        <v>0.2385325512068468</v>
      </c>
    </row>
    <row r="31" spans="1:16" ht="12.75" customHeight="1" x14ac:dyDescent="0.3">
      <c r="A31" s="41" t="s">
        <v>30</v>
      </c>
      <c r="B31" s="39">
        <f>'6A'!B31</f>
        <v>8079.5833333333303</v>
      </c>
      <c r="C31" s="56">
        <f>'6A'!C31</f>
        <v>3380.0833333333298</v>
      </c>
      <c r="D31" s="35">
        <f>'6A'!D31/$C31</f>
        <v>0.68410542146396758</v>
      </c>
      <c r="E31" s="25">
        <f>'6A'!E31/$C31</f>
        <v>1.2573654495697851E-3</v>
      </c>
      <c r="F31" s="25">
        <f>'6A'!F31/$C31</f>
        <v>1.0108232045561028E-3</v>
      </c>
      <c r="G31" s="25">
        <f>'6A'!G31/$C31</f>
        <v>5.1527329207859919E-3</v>
      </c>
      <c r="H31" s="25">
        <f>'6A'!H31/$C31</f>
        <v>2.4654224501367347E-5</v>
      </c>
      <c r="I31" s="25">
        <f>'6A'!I31/$C31</f>
        <v>3.1113631320726937E-2</v>
      </c>
      <c r="J31" s="25">
        <f>'6A'!J31/$C31</f>
        <v>1.1587485515643127E-3</v>
      </c>
      <c r="K31" s="25">
        <f>'6A'!K31/$C31</f>
        <v>5.1749217228372231E-2</v>
      </c>
      <c r="L31" s="25">
        <f>'6A'!L31/$C31</f>
        <v>3.0176770789674841E-2</v>
      </c>
      <c r="M31" s="25">
        <f>'6A'!M31/$C31</f>
        <v>0</v>
      </c>
      <c r="N31" s="25">
        <f>'6A'!N31/$C31</f>
        <v>3.3357165750351359E-2</v>
      </c>
      <c r="O31" s="25">
        <f>'6A'!O31/$C31</f>
        <v>4.9308449002737656E-5</v>
      </c>
      <c r="P31" s="25">
        <v>0.36392857142857143</v>
      </c>
    </row>
    <row r="32" spans="1:16" ht="12.75" customHeight="1" x14ac:dyDescent="0.3">
      <c r="A32" s="41" t="s">
        <v>31</v>
      </c>
      <c r="B32" s="39">
        <f>'6A'!B32</f>
        <v>787.89468688594104</v>
      </c>
      <c r="C32" s="56">
        <f>'6A'!C32</f>
        <v>301.555368066722</v>
      </c>
      <c r="D32" s="35">
        <f>'6A'!D32/$C32</f>
        <v>0.48293833163968553</v>
      </c>
      <c r="E32" s="25">
        <f>'6A'!E32/$C32</f>
        <v>0</v>
      </c>
      <c r="F32" s="25">
        <f>'6A'!F32/$C32</f>
        <v>0</v>
      </c>
      <c r="G32" s="25">
        <f>'6A'!G32/$C32</f>
        <v>0.15789991458086267</v>
      </c>
      <c r="H32" s="25">
        <f>'6A'!H32/$C32</f>
        <v>0</v>
      </c>
      <c r="I32" s="25">
        <f>'6A'!I32/$C32</f>
        <v>1.9811376705931544E-2</v>
      </c>
      <c r="J32" s="25">
        <f>'6A'!J32/$C32</f>
        <v>0.29007947984246235</v>
      </c>
      <c r="K32" s="25">
        <f>'6A'!K32/$C32</f>
        <v>0.14978473893856256</v>
      </c>
      <c r="L32" s="25">
        <f>'6A'!L32/$C32</f>
        <v>0</v>
      </c>
      <c r="M32" s="25">
        <f>'6A'!M32/$C32</f>
        <v>0</v>
      </c>
      <c r="N32" s="25">
        <f>'6A'!N32/$C32</f>
        <v>1.5188006558003423E-2</v>
      </c>
      <c r="O32" s="25">
        <f>'6A'!O32/$C32</f>
        <v>0</v>
      </c>
      <c r="P32" s="25">
        <v>0</v>
      </c>
    </row>
    <row r="33" spans="1:17" ht="12.75" customHeight="1" x14ac:dyDescent="0.3">
      <c r="A33" s="41" t="s">
        <v>32</v>
      </c>
      <c r="B33" s="39">
        <f>'6A'!B33</f>
        <v>5968.0332093561801</v>
      </c>
      <c r="C33" s="56">
        <f>'6A'!C33</f>
        <v>1211.7157631493901</v>
      </c>
      <c r="D33" s="35">
        <f>'6A'!D33/$C33</f>
        <v>0.89826006958925642</v>
      </c>
      <c r="E33" s="25">
        <f>'6A'!E33/$C33</f>
        <v>2.8204171052901681E-3</v>
      </c>
      <c r="F33" s="25">
        <f>'6A'!F33/$C33</f>
        <v>7.7730548714759701E-3</v>
      </c>
      <c r="G33" s="25">
        <f>'6A'!G33/$C33</f>
        <v>2.2011498270987254E-2</v>
      </c>
      <c r="H33" s="25">
        <f>'6A'!H33/$C33</f>
        <v>0</v>
      </c>
      <c r="I33" s="25">
        <f>'6A'!I33/$C33</f>
        <v>4.3200662045981442E-2</v>
      </c>
      <c r="J33" s="25">
        <f>'6A'!J33/$C33</f>
        <v>9.2182041109324844E-3</v>
      </c>
      <c r="K33" s="25">
        <f>'6A'!K33/$C33</f>
        <v>3.1230984051850864E-2</v>
      </c>
      <c r="L33" s="25">
        <f>'6A'!L33/$C33</f>
        <v>2.4006828707950893E-2</v>
      </c>
      <c r="M33" s="25">
        <f>'6A'!M33/$C33</f>
        <v>2.0640734167398531E-4</v>
      </c>
      <c r="N33" s="25">
        <f>'6A'!N33/$C33</f>
        <v>1.2587174336419605E-2</v>
      </c>
      <c r="O33" s="25">
        <f>'6A'!O33/$C33</f>
        <v>0</v>
      </c>
      <c r="P33" s="25">
        <v>4.7591410330818339E-2</v>
      </c>
    </row>
    <row r="34" spans="1:17" ht="12.75" customHeight="1" x14ac:dyDescent="0.3">
      <c r="A34" s="41" t="s">
        <v>33</v>
      </c>
      <c r="B34" s="39">
        <f>'6A'!B34</f>
        <v>1630.5833333333301</v>
      </c>
      <c r="C34" s="56">
        <f>'6A'!C34</f>
        <v>691.91666666666697</v>
      </c>
      <c r="D34" s="35">
        <f>'6A'!D34/$C34</f>
        <v>0.52884499578465649</v>
      </c>
      <c r="E34" s="25">
        <f>'6A'!E34/$C34</f>
        <v>1.0237263639648326E-2</v>
      </c>
      <c r="F34" s="25">
        <f>'6A'!F34/$C34</f>
        <v>1.0237263639648326E-2</v>
      </c>
      <c r="G34" s="25">
        <f>'6A'!G34/$C34</f>
        <v>0.39299048536673525</v>
      </c>
      <c r="H34" s="25">
        <f>'6A'!H34/$C34</f>
        <v>1.2043839576056359E-4</v>
      </c>
      <c r="I34" s="25">
        <f>'6A'!I34/$C34</f>
        <v>0.12959171383837167</v>
      </c>
      <c r="J34" s="25">
        <f>'6A'!J34/$C34</f>
        <v>1.1200770805732863E-2</v>
      </c>
      <c r="K34" s="25">
        <f>'6A'!K34/$C34</f>
        <v>9.0690112007708018E-2</v>
      </c>
      <c r="L34" s="25">
        <f>'6A'!L34/$C34</f>
        <v>0</v>
      </c>
      <c r="M34" s="25">
        <f>'6A'!M34/$C34</f>
        <v>1.3248223533662531E-2</v>
      </c>
      <c r="N34" s="25">
        <f>'6A'!N34/$C34</f>
        <v>8.6715644947609263E-3</v>
      </c>
      <c r="O34" s="25">
        <f>'6A'!O34/$C34</f>
        <v>0</v>
      </c>
      <c r="P34" s="25">
        <v>0.10515463917525773</v>
      </c>
    </row>
    <row r="35" spans="1:17" ht="12.75" customHeight="1" x14ac:dyDescent="0.3">
      <c r="A35" s="41" t="s">
        <v>34</v>
      </c>
      <c r="B35" s="39">
        <f>'6A'!B35</f>
        <v>1988.20071989998</v>
      </c>
      <c r="C35" s="56">
        <f>'6A'!C35</f>
        <v>236.516626577506</v>
      </c>
      <c r="D35" s="35">
        <f>'6A'!D35/$C35</f>
        <v>0.85307213485127142</v>
      </c>
      <c r="E35" s="25">
        <f>'6A'!E35/$C35</f>
        <v>0</v>
      </c>
      <c r="F35" s="25">
        <f>'6A'!F35/$C35</f>
        <v>0</v>
      </c>
      <c r="G35" s="25">
        <f>'6A'!G35/$C35</f>
        <v>4.0518926860151495E-2</v>
      </c>
      <c r="H35" s="25">
        <f>'6A'!H35/$C35</f>
        <v>5.2852033013948601E-3</v>
      </c>
      <c r="I35" s="25">
        <f>'6A'!I35/$C35</f>
        <v>7.0468835379854542E-3</v>
      </c>
      <c r="J35" s="25">
        <f>'6A'!J35/$C35</f>
        <v>4.9327046624536384E-3</v>
      </c>
      <c r="K35" s="25">
        <f>'6A'!K35/$C35</f>
        <v>1.6912574281460861E-2</v>
      </c>
      <c r="L35" s="25">
        <f>'6A'!L35/$C35</f>
        <v>1.8321755879110189E-2</v>
      </c>
      <c r="M35" s="25">
        <f>'6A'!M35/$C35</f>
        <v>2.5721094291358756E-2</v>
      </c>
      <c r="N35" s="25">
        <f>'6A'!N35/$C35</f>
        <v>4.9329610602661198E-3</v>
      </c>
      <c r="O35" s="25">
        <f>'6A'!O35/$C35</f>
        <v>0</v>
      </c>
      <c r="P35" s="25">
        <v>0.14904968322774259</v>
      </c>
      <c r="Q35" s="2" t="s">
        <v>2</v>
      </c>
    </row>
    <row r="36" spans="1:17" ht="12.75" customHeight="1" x14ac:dyDescent="0.3">
      <c r="A36" s="41" t="s">
        <v>35</v>
      </c>
      <c r="B36" s="39">
        <f>'6A'!B36</f>
        <v>4964.9181386991704</v>
      </c>
      <c r="C36" s="56">
        <f>'6A'!C36</f>
        <v>1653.39372816185</v>
      </c>
      <c r="D36" s="35">
        <f>'6A'!D36/$C36</f>
        <v>0.94291372850243416</v>
      </c>
      <c r="E36" s="25">
        <f>'6A'!E36/$C36</f>
        <v>0</v>
      </c>
      <c r="F36" s="25">
        <f>'6A'!F36/$C36</f>
        <v>0</v>
      </c>
      <c r="G36" s="25">
        <f>'6A'!G36/$C36</f>
        <v>1.9740534410119158E-2</v>
      </c>
      <c r="H36" s="25">
        <f>'6A'!H36/$C36</f>
        <v>0</v>
      </c>
      <c r="I36" s="25">
        <f>'6A'!I36/$C36</f>
        <v>2.1328370702593958E-2</v>
      </c>
      <c r="J36" s="25">
        <f>'6A'!J36/$C36</f>
        <v>1.1513645866638557E-2</v>
      </c>
      <c r="K36" s="25">
        <f>'6A'!K36/$C36</f>
        <v>1.9333907300325207E-2</v>
      </c>
      <c r="L36" s="25">
        <f>'6A'!L36/$C36</f>
        <v>1.874577816455198E-3</v>
      </c>
      <c r="M36" s="25">
        <f>'6A'!M36/$C36</f>
        <v>5.1478609395186345E-3</v>
      </c>
      <c r="N36" s="25">
        <f>'6A'!N36/$C36</f>
        <v>0</v>
      </c>
      <c r="O36" s="25">
        <f>'6A'!O36/$C36</f>
        <v>0</v>
      </c>
      <c r="P36" s="25">
        <v>0</v>
      </c>
    </row>
    <row r="37" spans="1:17" ht="18" customHeight="1" x14ac:dyDescent="0.3">
      <c r="A37" s="41" t="s">
        <v>36</v>
      </c>
      <c r="B37" s="39">
        <f>'6A'!B37</f>
        <v>3044.5833333333298</v>
      </c>
      <c r="C37" s="56">
        <f>'6A'!C37</f>
        <v>1889.0833333333301</v>
      </c>
      <c r="D37" s="35">
        <f>'6A'!D37/$C37</f>
        <v>0.8863205258282234</v>
      </c>
      <c r="E37" s="25">
        <f>'6A'!E37/$C37</f>
        <v>0</v>
      </c>
      <c r="F37" s="25">
        <f>'6A'!F37/$C37</f>
        <v>0</v>
      </c>
      <c r="G37" s="25">
        <f>'6A'!G37/$C37</f>
        <v>5.0288940844324939E-3</v>
      </c>
      <c r="H37" s="25">
        <f>'6A'!H37/$C37</f>
        <v>2.4262208302086577E-3</v>
      </c>
      <c r="I37" s="25">
        <f>'6A'!I37/$C37</f>
        <v>7.4198244298381358E-2</v>
      </c>
      <c r="J37" s="25">
        <f>'6A'!J37/$C37</f>
        <v>5.6861793638890386E-2</v>
      </c>
      <c r="K37" s="25">
        <f>'6A'!K37/$C37</f>
        <v>1.6674754069434059E-2</v>
      </c>
      <c r="L37" s="25">
        <f>'6A'!L37/$C37</f>
        <v>2.3776964136044878E-2</v>
      </c>
      <c r="M37" s="25">
        <f>'6A'!M37/$C37</f>
        <v>0</v>
      </c>
      <c r="N37" s="25">
        <f>'6A'!N37/$C37</f>
        <v>1.8262825885570634E-2</v>
      </c>
      <c r="O37" s="25">
        <f>'6A'!O37/$C37</f>
        <v>0</v>
      </c>
      <c r="P37" s="25">
        <v>0</v>
      </c>
    </row>
    <row r="38" spans="1:17" ht="12.75" customHeight="1" x14ac:dyDescent="0.3">
      <c r="A38" s="41" t="s">
        <v>37</v>
      </c>
      <c r="B38" s="39">
        <f>'6A'!B38</f>
        <v>5676.8333333333303</v>
      </c>
      <c r="C38" s="56">
        <f>'6A'!C38</f>
        <v>1255.5833333333301</v>
      </c>
      <c r="D38" s="35">
        <f>'6A'!D38/$C38</f>
        <v>0.48549810844892916</v>
      </c>
      <c r="E38" s="25">
        <f>'6A'!E38/$C38</f>
        <v>0</v>
      </c>
      <c r="F38" s="25">
        <f>'6A'!F38/$C38</f>
        <v>0</v>
      </c>
      <c r="G38" s="25">
        <f>'6A'!G38/$C38</f>
        <v>0.24570252870511777</v>
      </c>
      <c r="H38" s="25">
        <f>'6A'!H38/$C38</f>
        <v>6.6370213048381403E-5</v>
      </c>
      <c r="I38" s="25">
        <f>'6A'!I38/$C38</f>
        <v>2.2300391584257045E-2</v>
      </c>
      <c r="J38" s="25">
        <f>'6A'!J38/$C38</f>
        <v>2.9202893741289014E-3</v>
      </c>
      <c r="K38" s="25">
        <f>'6A'!K38/$C38</f>
        <v>0.17780580075662089</v>
      </c>
      <c r="L38" s="25">
        <f>'6A'!L38/$C38</f>
        <v>0.14554987721510623</v>
      </c>
      <c r="M38" s="25">
        <f>'6A'!M38/$C38</f>
        <v>3.5906285259175746E-2</v>
      </c>
      <c r="N38" s="25">
        <f>'6A'!N38/$C38</f>
        <v>3.6503617176611206E-3</v>
      </c>
      <c r="O38" s="25">
        <f>'6A'!O38/$C38</f>
        <v>0</v>
      </c>
      <c r="P38" s="25">
        <v>0.20769616445224368</v>
      </c>
    </row>
    <row r="39" spans="1:17" ht="12.75" customHeight="1" x14ac:dyDescent="0.3">
      <c r="A39" s="41" t="s">
        <v>38</v>
      </c>
      <c r="B39" s="39">
        <f>'6A'!B39</f>
        <v>6622.1310090565303</v>
      </c>
      <c r="C39" s="56">
        <f>'6A'!C39</f>
        <v>1289.1415703428399</v>
      </c>
      <c r="D39" s="35">
        <f>'6A'!D39/$C39</f>
        <v>0.65555304907603373</v>
      </c>
      <c r="E39" s="25">
        <f>'6A'!E39/$C39</f>
        <v>8.6810617913956376E-2</v>
      </c>
      <c r="F39" s="25">
        <f>'6A'!F39/$C39</f>
        <v>0</v>
      </c>
      <c r="G39" s="25">
        <f>'6A'!G39/$C39</f>
        <v>7.67135981638358E-2</v>
      </c>
      <c r="H39" s="25">
        <f>'6A'!H39/$C39</f>
        <v>0</v>
      </c>
      <c r="I39" s="25">
        <f>'6A'!I39/$C39</f>
        <v>0.16961539537711756</v>
      </c>
      <c r="J39" s="25">
        <f>'6A'!J39/$C39</f>
        <v>2.6102386289309838E-2</v>
      </c>
      <c r="K39" s="25">
        <f>'6A'!K39/$C39</f>
        <v>0.10928632089465651</v>
      </c>
      <c r="L39" s="25">
        <f>'6A'!L39/$C39</f>
        <v>4.9153892047095873E-2</v>
      </c>
      <c r="M39" s="25">
        <f>'6A'!M39/$C39</f>
        <v>0</v>
      </c>
      <c r="N39" s="25">
        <f>'6A'!N39/$C39</f>
        <v>1.0206304976280589E-2</v>
      </c>
      <c r="O39" s="25">
        <f>'6A'!O39/$C39</f>
        <v>0</v>
      </c>
      <c r="P39" s="25">
        <v>4.2958300550747446E-2</v>
      </c>
    </row>
    <row r="40" spans="1:17" ht="12.75" customHeight="1" x14ac:dyDescent="0.3">
      <c r="A40" s="41" t="s">
        <v>39</v>
      </c>
      <c r="B40" s="39">
        <f>'6A'!B40</f>
        <v>85667.927772448806</v>
      </c>
      <c r="C40" s="56">
        <f>'6A'!C40</f>
        <v>25581.845960046401</v>
      </c>
      <c r="D40" s="35">
        <f>'6A'!D40/$C40</f>
        <v>0.90527278792750154</v>
      </c>
      <c r="E40" s="25">
        <f>'6A'!E40/$C40</f>
        <v>1.9861297715219391E-2</v>
      </c>
      <c r="F40" s="25">
        <f>'6A'!F40/$C40</f>
        <v>0</v>
      </c>
      <c r="G40" s="25">
        <f>'6A'!G40/$C40</f>
        <v>3.1346310197431136E-2</v>
      </c>
      <c r="H40" s="25">
        <f>'6A'!H40/$C40</f>
        <v>0</v>
      </c>
      <c r="I40" s="25">
        <f>'6A'!I40/$C40</f>
        <v>1.7511324464375106E-2</v>
      </c>
      <c r="J40" s="25">
        <f>'6A'!J40/$C40</f>
        <v>4.909224616188964E-4</v>
      </c>
      <c r="K40" s="25">
        <f>'6A'!K40/$C40</f>
        <v>3.8464865003803507E-2</v>
      </c>
      <c r="L40" s="25">
        <f>'6A'!L40/$C40</f>
        <v>1.6585275121622396E-2</v>
      </c>
      <c r="M40" s="25">
        <f>'6A'!M40/$C40</f>
        <v>1.1989429500877179E-2</v>
      </c>
      <c r="N40" s="25">
        <f>'6A'!N40/$C40</f>
        <v>0</v>
      </c>
      <c r="O40" s="25">
        <f>'6A'!O40/$C40</f>
        <v>0</v>
      </c>
      <c r="P40" s="25">
        <v>0</v>
      </c>
    </row>
    <row r="41" spans="1:17" ht="12.75" customHeight="1" x14ac:dyDescent="0.3">
      <c r="A41" s="41" t="s">
        <v>40</v>
      </c>
      <c r="B41" s="39">
        <f>'6A'!B41</f>
        <v>4124.8779170319303</v>
      </c>
      <c r="C41" s="56">
        <f>'6A'!C41</f>
        <v>575.42407974085995</v>
      </c>
      <c r="D41" s="35">
        <f>'6A'!D41/$C41</f>
        <v>0.3278257603250298</v>
      </c>
      <c r="E41" s="25">
        <f>'6A'!E41/$C41</f>
        <v>1.8302413797335677E-2</v>
      </c>
      <c r="F41" s="25">
        <f>'6A'!F41/$C41</f>
        <v>9.2983425345842374E-3</v>
      </c>
      <c r="G41" s="25">
        <f>'6A'!G41/$C41</f>
        <v>0.11235356170376935</v>
      </c>
      <c r="H41" s="25">
        <f>'6A'!H41/$C41</f>
        <v>0</v>
      </c>
      <c r="I41" s="25">
        <f>'6A'!I41/$C41</f>
        <v>0.49408800411615722</v>
      </c>
      <c r="J41" s="25">
        <f>'6A'!J41/$C41</f>
        <v>1.885663288793199E-2</v>
      </c>
      <c r="K41" s="25">
        <f>'6A'!K41/$C41</f>
        <v>0.14296217322218863</v>
      </c>
      <c r="L41" s="25">
        <f>'6A'!L41/$C41</f>
        <v>0</v>
      </c>
      <c r="M41" s="25">
        <f>'6A'!M41/$C41</f>
        <v>0</v>
      </c>
      <c r="N41" s="25">
        <f>'6A'!N41/$C41</f>
        <v>1.0990934776764922E-2</v>
      </c>
      <c r="O41" s="25">
        <f>'6A'!O41/$C41</f>
        <v>0</v>
      </c>
      <c r="P41" s="25">
        <v>0.48777246145667197</v>
      </c>
    </row>
    <row r="42" spans="1:17" ht="12.75" customHeight="1" x14ac:dyDescent="0.3">
      <c r="A42" s="41" t="s">
        <v>41</v>
      </c>
      <c r="B42" s="39">
        <f>'6A'!B42</f>
        <v>463.40049538579001</v>
      </c>
      <c r="C42" s="56">
        <f>'6A'!C42</f>
        <v>149.15131936062099</v>
      </c>
      <c r="D42" s="35">
        <f>'6A'!D42/$C42</f>
        <v>0.65400678062543938</v>
      </c>
      <c r="E42" s="25">
        <f>'6A'!E42/$C42</f>
        <v>5.592879875164833E-4</v>
      </c>
      <c r="F42" s="25">
        <f>'6A'!F42/$C42</f>
        <v>1.1740565726240245E-2</v>
      </c>
      <c r="G42" s="25">
        <f>'6A'!G42/$C42</f>
        <v>0.21463681119029032</v>
      </c>
      <c r="H42" s="25">
        <f>'6A'!H42/$C42</f>
        <v>0</v>
      </c>
      <c r="I42" s="25">
        <f>'6A'!I42/$C42</f>
        <v>9.0561855150296688E-2</v>
      </c>
      <c r="J42" s="25">
        <f>'6A'!J42/$C42</f>
        <v>0</v>
      </c>
      <c r="K42" s="25">
        <f>'6A'!K42/$C42</f>
        <v>0.14197541036113859</v>
      </c>
      <c r="L42" s="25">
        <f>'6A'!L42/$C42</f>
        <v>3.9139127651277488E-3</v>
      </c>
      <c r="M42" s="25">
        <f>'6A'!M42/$C42</f>
        <v>2.7394466968233517E-2</v>
      </c>
      <c r="N42" s="25">
        <f>'6A'!N42/$C42</f>
        <v>8.3847889554278712E-3</v>
      </c>
      <c r="O42" s="25">
        <f>'6A'!O42/$C42</f>
        <v>5.592879875164833E-4</v>
      </c>
      <c r="P42" s="25">
        <v>2.6825633383010434E-2</v>
      </c>
    </row>
    <row r="43" spans="1:17" ht="12.75" customHeight="1" x14ac:dyDescent="0.3">
      <c r="A43" s="41" t="s">
        <v>42</v>
      </c>
      <c r="B43" s="39">
        <f>'6A'!B43</f>
        <v>10164.3319139665</v>
      </c>
      <c r="C43" s="56">
        <f>'6A'!C43</f>
        <v>4082.75088733639</v>
      </c>
      <c r="D43" s="35">
        <f>'6A'!D43/$C43</f>
        <v>0.43007426003168669</v>
      </c>
      <c r="E43" s="25">
        <f>'6A'!E43/$C43</f>
        <v>0</v>
      </c>
      <c r="F43" s="25">
        <f>'6A'!F43/$C43</f>
        <v>1.1689664449382586E-2</v>
      </c>
      <c r="G43" s="25">
        <f>'6A'!G43/$C43</f>
        <v>0.26683547419102654</v>
      </c>
      <c r="H43" s="25">
        <f>'6A'!H43/$C43</f>
        <v>8.5939625266565223E-3</v>
      </c>
      <c r="I43" s="25">
        <f>'6A'!I43/$C43</f>
        <v>5.7910225825725373E-2</v>
      </c>
      <c r="J43" s="25">
        <f>'6A'!J43/$C43</f>
        <v>1.1742899495053912E-3</v>
      </c>
      <c r="K43" s="25">
        <f>'6A'!K43/$C43</f>
        <v>6.4276991392579141E-2</v>
      </c>
      <c r="L43" s="25">
        <f>'6A'!L43/$C43</f>
        <v>7.0518768061885478E-2</v>
      </c>
      <c r="M43" s="25">
        <f>'6A'!M43/$C43</f>
        <v>4.8004019179998022E-3</v>
      </c>
      <c r="N43" s="25">
        <f>'6A'!N43/$C43</f>
        <v>4.4669228754320202E-3</v>
      </c>
      <c r="O43" s="25">
        <f>'6A'!O43/$C43</f>
        <v>0</v>
      </c>
      <c r="P43" s="25">
        <v>0.20490151733212714</v>
      </c>
    </row>
    <row r="44" spans="1:17" ht="12.75" customHeight="1" x14ac:dyDescent="0.3">
      <c r="A44" s="41" t="s">
        <v>43</v>
      </c>
      <c r="B44" s="39">
        <f>'6A'!B44</f>
        <v>1719.4329217454599</v>
      </c>
      <c r="C44" s="56">
        <f>'6A'!C44</f>
        <v>554.10292214391302</v>
      </c>
      <c r="D44" s="35">
        <f>'6A'!D44/$C44</f>
        <v>0.2600183603768777</v>
      </c>
      <c r="E44" s="25">
        <f>'6A'!E44/$C44</f>
        <v>0</v>
      </c>
      <c r="F44" s="25">
        <f>'6A'!F44/$C44</f>
        <v>0</v>
      </c>
      <c r="G44" s="25">
        <f>'6A'!G44/$C44</f>
        <v>9.7707627141050524E-2</v>
      </c>
      <c r="H44" s="25">
        <f>'6A'!H44/$C44</f>
        <v>0</v>
      </c>
      <c r="I44" s="25">
        <f>'6A'!I44/$C44</f>
        <v>0.214713496327785</v>
      </c>
      <c r="J44" s="25">
        <f>'6A'!J44/$C44</f>
        <v>4.9534955587645278E-2</v>
      </c>
      <c r="K44" s="25">
        <f>'6A'!K44/$C44</f>
        <v>0.36493559802501818</v>
      </c>
      <c r="L44" s="25">
        <f>'6A'!L44/$C44</f>
        <v>0</v>
      </c>
      <c r="M44" s="25">
        <f>'6A'!M44/$C44</f>
        <v>0.12194553660487763</v>
      </c>
      <c r="N44" s="25">
        <f>'6A'!N44/$C44</f>
        <v>1.12929417869968E-2</v>
      </c>
      <c r="O44" s="25">
        <f>'6A'!O44/$C44</f>
        <v>0</v>
      </c>
      <c r="P44" s="25">
        <v>0</v>
      </c>
    </row>
    <row r="45" spans="1:17" ht="12.75" customHeight="1" x14ac:dyDescent="0.3">
      <c r="A45" s="41" t="s">
        <v>44</v>
      </c>
      <c r="B45" s="39">
        <f>'6A'!B45</f>
        <v>34987.9790442632</v>
      </c>
      <c r="C45" s="56">
        <f>'6A'!C45</f>
        <v>23670.865658730399</v>
      </c>
      <c r="D45" s="35">
        <f>'6A'!D45/$C45</f>
        <v>0.7385633807134192</v>
      </c>
      <c r="E45" s="25">
        <f>'6A'!E45/$C45</f>
        <v>7.9262684530287343E-4</v>
      </c>
      <c r="F45" s="25">
        <f>'6A'!F45/$C45</f>
        <v>1.9579609008442715E-3</v>
      </c>
      <c r="G45" s="25">
        <f>'6A'!G45/$C45</f>
        <v>1.1235183071301889E-2</v>
      </c>
      <c r="H45" s="25">
        <f>'6A'!H45/$C45</f>
        <v>2.0453214555990237E-4</v>
      </c>
      <c r="I45" s="25">
        <f>'6A'!I45/$C45</f>
        <v>5.0551208690050496E-2</v>
      </c>
      <c r="J45" s="25">
        <f>'6A'!J45/$C45</f>
        <v>5.2125936741668328E-4</v>
      </c>
      <c r="K45" s="25">
        <f>'6A'!K45/$C45</f>
        <v>5.2127330981845505E-3</v>
      </c>
      <c r="L45" s="25">
        <f>'6A'!L45/$C45</f>
        <v>7.7536078847206379E-4</v>
      </c>
      <c r="M45" s="25">
        <f>'6A'!M45/$C45</f>
        <v>2.7636045556886945E-3</v>
      </c>
      <c r="N45" s="25">
        <f>'6A'!N45/$C45</f>
        <v>4.1812437379268163E-3</v>
      </c>
      <c r="O45" s="25">
        <f>'6A'!O45/$C45</f>
        <v>0</v>
      </c>
      <c r="P45" s="25">
        <v>0.50118510589494614</v>
      </c>
    </row>
    <row r="46" spans="1:17" ht="12.75" customHeight="1" x14ac:dyDescent="0.3">
      <c r="A46" s="41" t="s">
        <v>45</v>
      </c>
      <c r="B46" s="39">
        <f>'6A'!B46</f>
        <v>21553.4945717099</v>
      </c>
      <c r="C46" s="56">
        <f>'6A'!C46</f>
        <v>5707.4876020974098</v>
      </c>
      <c r="D46" s="35">
        <f>'6A'!D46/$C46</f>
        <v>0.77428142324674076</v>
      </c>
      <c r="E46" s="25">
        <f>'6A'!E46/$C46</f>
        <v>4.3193747400727602E-5</v>
      </c>
      <c r="F46" s="25">
        <f>'6A'!F46/$C46</f>
        <v>0</v>
      </c>
      <c r="G46" s="25">
        <f>'6A'!G46/$C46</f>
        <v>3.4208529015990448E-3</v>
      </c>
      <c r="H46" s="25">
        <f>'6A'!H46/$C46</f>
        <v>0</v>
      </c>
      <c r="I46" s="25">
        <f>'6A'!I46/$C46</f>
        <v>8.8662065368115259E-2</v>
      </c>
      <c r="J46" s="25">
        <f>'6A'!J46/$C46</f>
        <v>7.5893852411701518E-2</v>
      </c>
      <c r="K46" s="25">
        <f>'6A'!K46/$C46</f>
        <v>6.5982074652487122E-2</v>
      </c>
      <c r="L46" s="25">
        <f>'6A'!L46/$C46</f>
        <v>5.0256462256543427E-2</v>
      </c>
      <c r="M46" s="25">
        <f>'6A'!M46/$C46</f>
        <v>0</v>
      </c>
      <c r="N46" s="25">
        <f>'6A'!N46/$C46</f>
        <v>3.2606130433559519E-2</v>
      </c>
      <c r="O46" s="25">
        <f>'6A'!O46/$C46</f>
        <v>0</v>
      </c>
      <c r="P46" s="25">
        <v>1.2435765673175746E-2</v>
      </c>
    </row>
    <row r="47" spans="1:17" ht="18" customHeight="1" x14ac:dyDescent="0.3">
      <c r="A47" s="41" t="s">
        <v>46</v>
      </c>
      <c r="B47" s="39">
        <f>'6A'!B47</f>
        <v>3974.5163131122099</v>
      </c>
      <c r="C47" s="56">
        <f>'6A'!C47</f>
        <v>320.83126394735098</v>
      </c>
      <c r="D47" s="35">
        <f>'6A'!D47/$C47</f>
        <v>6.3577994861067591E-2</v>
      </c>
      <c r="E47" s="25">
        <f>'6A'!E47/$C47</f>
        <v>5.8843943772787288E-2</v>
      </c>
      <c r="F47" s="25">
        <f>'6A'!F47/$C47</f>
        <v>7.2531710174575511E-4</v>
      </c>
      <c r="G47" s="25">
        <f>'6A'!G47/$C47</f>
        <v>0.28347308707867847</v>
      </c>
      <c r="H47" s="25">
        <f>'6A'!H47/$C47</f>
        <v>0</v>
      </c>
      <c r="I47" s="25">
        <f>'6A'!I47/$C47</f>
        <v>0.15554728708810345</v>
      </c>
      <c r="J47" s="25">
        <f>'6A'!J47/$C47</f>
        <v>0.17782268769100379</v>
      </c>
      <c r="K47" s="25">
        <f>'6A'!K47/$C47</f>
        <v>0.254012840889009</v>
      </c>
      <c r="L47" s="25">
        <f>'6A'!L47/$C47</f>
        <v>3.18252223619487E-2</v>
      </c>
      <c r="M47" s="25">
        <f>'6A'!M47/$C47</f>
        <v>0</v>
      </c>
      <c r="N47" s="25">
        <f>'6A'!N47/$C47</f>
        <v>7.2531710174575511E-4</v>
      </c>
      <c r="O47" s="25">
        <f>'6A'!O47/$C47</f>
        <v>5.2715244158604837E-3</v>
      </c>
      <c r="P47" s="25">
        <v>2.3085802231627549E-3</v>
      </c>
    </row>
    <row r="48" spans="1:17" ht="12.75" customHeight="1" x14ac:dyDescent="0.3">
      <c r="A48" s="41" t="s">
        <v>47</v>
      </c>
      <c r="B48" s="39">
        <f>'6A'!B48</f>
        <v>2685.7656806998102</v>
      </c>
      <c r="C48" s="56">
        <f>'6A'!C48</f>
        <v>1504.7242048977</v>
      </c>
      <c r="D48" s="35">
        <f>'6A'!D48/$C48</f>
        <v>0.1995476646927094</v>
      </c>
      <c r="E48" s="25">
        <f>'6A'!E48/$C48</f>
        <v>0</v>
      </c>
      <c r="F48" s="25">
        <f>'6A'!F48/$C48</f>
        <v>0</v>
      </c>
      <c r="G48" s="25">
        <f>'6A'!G48/$C48</f>
        <v>1.9969324394424333E-3</v>
      </c>
      <c r="H48" s="25">
        <f>'6A'!H48/$C48</f>
        <v>1.1076226867633924E-4</v>
      </c>
      <c r="I48" s="25">
        <f>'6A'!I48/$C48</f>
        <v>0.43329641682019937</v>
      </c>
      <c r="J48" s="25">
        <f>'6A'!J48/$C48</f>
        <v>1.0554531556935664E-3</v>
      </c>
      <c r="K48" s="25">
        <f>'6A'!K48/$C48</f>
        <v>1.2585969709471873E-2</v>
      </c>
      <c r="L48" s="25">
        <f>'6A'!L48/$C48</f>
        <v>1.6614340301450556E-4</v>
      </c>
      <c r="M48" s="25">
        <f>'6A'!M48/$C48</f>
        <v>6.7565931491152559E-2</v>
      </c>
      <c r="N48" s="25">
        <f>'6A'!N48/$C48</f>
        <v>1.1435812301443827E-2</v>
      </c>
      <c r="O48" s="25">
        <f>'6A'!O48/$C48</f>
        <v>0</v>
      </c>
      <c r="P48" s="25">
        <v>0.34475374732334046</v>
      </c>
    </row>
    <row r="49" spans="1:17" ht="12.75" customHeight="1" x14ac:dyDescent="0.3">
      <c r="A49" s="41" t="s">
        <v>48</v>
      </c>
      <c r="B49" s="39">
        <f>'6A'!B49</f>
        <v>2576.2122012732002</v>
      </c>
      <c r="C49" s="56">
        <f>'6A'!C49</f>
        <v>692.44501323758095</v>
      </c>
      <c r="D49" s="35">
        <f>'6A'!D49/$C49</f>
        <v>0.85748078327414257</v>
      </c>
      <c r="E49" s="25">
        <f>'6A'!E49/$C49</f>
        <v>0</v>
      </c>
      <c r="F49" s="25">
        <f>'6A'!F49/$C49</f>
        <v>0</v>
      </c>
      <c r="G49" s="25">
        <f>'6A'!G49/$C49</f>
        <v>1.1926285739681646E-2</v>
      </c>
      <c r="H49" s="25">
        <f>'6A'!H49/$C49</f>
        <v>0</v>
      </c>
      <c r="I49" s="25">
        <f>'6A'!I49/$C49</f>
        <v>0.10535654621012311</v>
      </c>
      <c r="J49" s="25">
        <f>'6A'!J49/$C49</f>
        <v>4.3347312330033645E-3</v>
      </c>
      <c r="K49" s="25">
        <f>'6A'!K49/$C49</f>
        <v>3.3615230821683259E-2</v>
      </c>
      <c r="L49" s="25">
        <f>'6A'!L49/$C49</f>
        <v>3.6765855550465825E-3</v>
      </c>
      <c r="M49" s="25">
        <f>'6A'!M49/$C49</f>
        <v>0</v>
      </c>
      <c r="N49" s="25">
        <f>'6A'!N49/$C49</f>
        <v>7.4040959746703491E-3</v>
      </c>
      <c r="O49" s="25">
        <f>'6A'!O49/$C49</f>
        <v>0</v>
      </c>
      <c r="P49" s="25">
        <v>1.1895684001830106E-2</v>
      </c>
    </row>
    <row r="50" spans="1:17" ht="12.75" customHeight="1" x14ac:dyDescent="0.3">
      <c r="A50" s="41" t="s">
        <v>49</v>
      </c>
      <c r="B50" s="39">
        <f>'6A'!B50</f>
        <v>383.41906402427998</v>
      </c>
      <c r="C50" s="56">
        <f>'6A'!C50</f>
        <v>245.78337323630399</v>
      </c>
      <c r="D50" s="35">
        <f>'6A'!D50/$C50</f>
        <v>0.29523413267536408</v>
      </c>
      <c r="E50" s="25">
        <f>'6A'!E50/$C50</f>
        <v>0</v>
      </c>
      <c r="F50" s="25">
        <f>'6A'!F50/$C50</f>
        <v>3.6137775611675776E-2</v>
      </c>
      <c r="G50" s="25">
        <f>'6A'!G50/$C50</f>
        <v>0</v>
      </c>
      <c r="H50" s="25">
        <f>'6A'!H50/$C50</f>
        <v>0</v>
      </c>
      <c r="I50" s="25">
        <f>'6A'!I50/$C50</f>
        <v>0.29672949590599784</v>
      </c>
      <c r="J50" s="25">
        <f>'6A'!J50/$C50</f>
        <v>0.48905235897555599</v>
      </c>
      <c r="K50" s="25">
        <f>'6A'!K50/$C50</f>
        <v>3.3942395744888838E-2</v>
      </c>
      <c r="L50" s="25">
        <f>'6A'!L50/$C50</f>
        <v>8.4836553224140136E-3</v>
      </c>
      <c r="M50" s="25">
        <f>'6A'!M50/$C50</f>
        <v>5.5276736930688089E-2</v>
      </c>
      <c r="N50" s="25">
        <f>'6A'!N50/$C50</f>
        <v>1.1174241010018494E-2</v>
      </c>
      <c r="O50" s="25">
        <f>'6A'!O50/$C50</f>
        <v>8.8315818901323409E-3</v>
      </c>
      <c r="P50" s="25">
        <v>0</v>
      </c>
    </row>
    <row r="51" spans="1:17" ht="12.75" customHeight="1" x14ac:dyDescent="0.3">
      <c r="A51" s="41" t="s">
        <v>50</v>
      </c>
      <c r="B51" s="39">
        <f>'6A'!B51</f>
        <v>6332.6406510136403</v>
      </c>
      <c r="C51" s="56">
        <f>'6A'!C51</f>
        <v>2659.8572354709199</v>
      </c>
      <c r="D51" s="35">
        <f>'6A'!D51/$C51</f>
        <v>0.68130082140963932</v>
      </c>
      <c r="E51" s="25">
        <f>'6A'!E51/$C51</f>
        <v>0</v>
      </c>
      <c r="F51" s="25">
        <f>'6A'!F51/$C51</f>
        <v>0</v>
      </c>
      <c r="G51" s="25">
        <f>'6A'!G51/$C51</f>
        <v>0.10117006513501654</v>
      </c>
      <c r="H51" s="25">
        <f>'6A'!H51/$C51</f>
        <v>0</v>
      </c>
      <c r="I51" s="25">
        <f>'6A'!I51/$C51</f>
        <v>7.9711813592667172E-2</v>
      </c>
      <c r="J51" s="25">
        <f>'6A'!J51/$C51</f>
        <v>1.5882016521094916E-2</v>
      </c>
      <c r="K51" s="25">
        <f>'6A'!K51/$C51</f>
        <v>6.510984117430442E-2</v>
      </c>
      <c r="L51" s="25">
        <f>'6A'!L51/$C51</f>
        <v>0.19872476738834313</v>
      </c>
      <c r="M51" s="25">
        <f>'6A'!M51/$C51</f>
        <v>3.4599915966249298E-2</v>
      </c>
      <c r="N51" s="25">
        <f>'6A'!N51/$C51</f>
        <v>1.9847550259898025E-2</v>
      </c>
      <c r="O51" s="25">
        <f>'6A'!O51/$C51</f>
        <v>0</v>
      </c>
      <c r="P51" s="25">
        <v>0.12046037042410175</v>
      </c>
      <c r="Q51" s="2" t="s">
        <v>2</v>
      </c>
    </row>
    <row r="52" spans="1:17" ht="12.75" customHeight="1" x14ac:dyDescent="0.3">
      <c r="A52" s="41" t="s">
        <v>51</v>
      </c>
      <c r="B52" s="39">
        <f>'6A'!B52</f>
        <v>7347.8812462576398</v>
      </c>
      <c r="C52" s="56">
        <f>'6A'!C52</f>
        <v>1075.3262131438601</v>
      </c>
      <c r="D52" s="35">
        <f>'6A'!D52/$C52</f>
        <v>0.83173834939934277</v>
      </c>
      <c r="E52" s="25">
        <f>'6A'!E52/$C52</f>
        <v>0.15436611931329985</v>
      </c>
      <c r="F52" s="25">
        <f>'6A'!F52/$C52</f>
        <v>5.9738851123536468E-2</v>
      </c>
      <c r="G52" s="25">
        <f>'6A'!G52/$C52</f>
        <v>0</v>
      </c>
      <c r="H52" s="25">
        <f>'6A'!H52/$C52</f>
        <v>0</v>
      </c>
      <c r="I52" s="25">
        <f>'6A'!I52/$C52</f>
        <v>0</v>
      </c>
      <c r="J52" s="25">
        <f>'6A'!J52/$C52</f>
        <v>0</v>
      </c>
      <c r="K52" s="25">
        <f>'6A'!K52/$C52</f>
        <v>0</v>
      </c>
      <c r="L52" s="25">
        <f>'6A'!L52/$C52</f>
        <v>0</v>
      </c>
      <c r="M52" s="25">
        <f>'6A'!M52/$C52</f>
        <v>0</v>
      </c>
      <c r="N52" s="25">
        <f>'6A'!N52/$C52</f>
        <v>0</v>
      </c>
      <c r="O52" s="25">
        <f>'6A'!O52/$C52</f>
        <v>0</v>
      </c>
      <c r="P52" s="25">
        <v>0</v>
      </c>
    </row>
    <row r="53" spans="1:17" ht="12.75" customHeight="1" x14ac:dyDescent="0.3">
      <c r="A53" s="41" t="s">
        <v>52</v>
      </c>
      <c r="B53" s="39">
        <f>'6A'!B53</f>
        <v>1238.5454348306901</v>
      </c>
      <c r="C53" s="56">
        <f>'6A'!C53</f>
        <v>497.71275918327302</v>
      </c>
      <c r="D53" s="35">
        <f>'6A'!D53/$C53</f>
        <v>0.70576869875949799</v>
      </c>
      <c r="E53" s="25">
        <f>'6A'!E53/$C53</f>
        <v>6.8411505248516281E-4</v>
      </c>
      <c r="F53" s="25">
        <f>'6A'!F53/$C53</f>
        <v>3.2224068246576735E-3</v>
      </c>
      <c r="G53" s="25">
        <f>'6A'!G53/$C53</f>
        <v>1.3951708839008422E-2</v>
      </c>
      <c r="H53" s="25">
        <f>'6A'!H53/$C53</f>
        <v>3.3492883047299296E-4</v>
      </c>
      <c r="I53" s="25">
        <f>'6A'!I53/$C53</f>
        <v>3.3456297259203405E-2</v>
      </c>
      <c r="J53" s="25">
        <f>'6A'!J53/$C53</f>
        <v>0</v>
      </c>
      <c r="K53" s="25">
        <f>'6A'!K53/$C53</f>
        <v>5.0022593860736264E-2</v>
      </c>
      <c r="L53" s="25">
        <f>'6A'!L53/$C53</f>
        <v>2.6065489014717821E-2</v>
      </c>
      <c r="M53" s="25">
        <f>'6A'!M53/$C53</f>
        <v>9.9236914485135094E-3</v>
      </c>
      <c r="N53" s="25">
        <f>'6A'!N53/$C53</f>
        <v>3.8950744541314604E-3</v>
      </c>
      <c r="O53" s="25">
        <f>'6A'!O53/$C53</f>
        <v>0</v>
      </c>
      <c r="P53" s="25">
        <v>0.15896820635872824</v>
      </c>
    </row>
    <row r="54" spans="1:17" ht="12.75" customHeight="1" x14ac:dyDescent="0.3">
      <c r="A54" s="41" t="s">
        <v>53</v>
      </c>
      <c r="B54" s="39">
        <f>'6A'!B54</f>
        <v>1448.4166666666699</v>
      </c>
      <c r="C54" s="56">
        <f>'6A'!C54</f>
        <v>584.91666666666697</v>
      </c>
      <c r="D54" s="35">
        <f>'6A'!D54/$C54</f>
        <v>0.91138338794700002</v>
      </c>
      <c r="E54" s="25">
        <f>'6A'!E54/$C54</f>
        <v>0</v>
      </c>
      <c r="F54" s="25">
        <f>'6A'!F54/$C54</f>
        <v>0</v>
      </c>
      <c r="G54" s="25">
        <f>'6A'!G54/$C54</f>
        <v>3.9891722467587896E-3</v>
      </c>
      <c r="H54" s="25">
        <f>'6A'!H54/$C54</f>
        <v>0</v>
      </c>
      <c r="I54" s="25">
        <f>'6A'!I54/$C54</f>
        <v>4.516312865080499E-2</v>
      </c>
      <c r="J54" s="25">
        <f>'6A'!J54/$C54</f>
        <v>2.0515742983330948E-2</v>
      </c>
      <c r="K54" s="25">
        <f>'6A'!K54/$C54</f>
        <v>1.6241629861803667E-2</v>
      </c>
      <c r="L54" s="25">
        <f>'6A'!L54/$C54</f>
        <v>1.4247043738424214E-3</v>
      </c>
      <c r="M54" s="25">
        <f>'6A'!M54/$C54</f>
        <v>4.2741131215272808E-4</v>
      </c>
      <c r="N54" s="25">
        <f>'6A'!N54/$C54</f>
        <v>2.0943154295483678E-2</v>
      </c>
      <c r="O54" s="25">
        <f>'6A'!O54/$C54</f>
        <v>0</v>
      </c>
      <c r="P54" s="25">
        <v>0</v>
      </c>
    </row>
    <row r="55" spans="1:17" ht="12.75" customHeight="1" x14ac:dyDescent="0.3">
      <c r="A55" s="41" t="s">
        <v>54</v>
      </c>
      <c r="B55" s="39">
        <f>'6A'!B55</f>
        <v>61.75</v>
      </c>
      <c r="C55" s="56">
        <f>'6A'!C55</f>
        <v>5.25</v>
      </c>
      <c r="D55" s="35">
        <f>'6A'!D55/$C55</f>
        <v>0.17460317460317523</v>
      </c>
      <c r="E55" s="25">
        <f>'6A'!E55/$C55</f>
        <v>0</v>
      </c>
      <c r="F55" s="25">
        <f>'6A'!F55/$C55</f>
        <v>1.5873015873015237E-2</v>
      </c>
      <c r="G55" s="25">
        <f>'6A'!G55/$C55</f>
        <v>0.60317460317460381</v>
      </c>
      <c r="H55" s="25">
        <f>'6A'!H55/$C55</f>
        <v>0</v>
      </c>
      <c r="I55" s="25">
        <f>'6A'!I55/$C55</f>
        <v>0</v>
      </c>
      <c r="J55" s="25">
        <f>'6A'!J55/$C55</f>
        <v>0.15873015873015811</v>
      </c>
      <c r="K55" s="25">
        <f>'6A'!K55/$C55</f>
        <v>9.5238095238095233E-2</v>
      </c>
      <c r="L55" s="25">
        <f>'6A'!L55/$C55</f>
        <v>0.31746031746031811</v>
      </c>
      <c r="M55" s="25">
        <f>'6A'!M55/$C55</f>
        <v>3.1746031746032376E-2</v>
      </c>
      <c r="N55" s="25">
        <f>'6A'!N55/$C55</f>
        <v>0</v>
      </c>
      <c r="O55" s="25">
        <f>'6A'!O55/$C55</f>
        <v>0</v>
      </c>
      <c r="P55" s="25">
        <v>3.0303030303030304E-2</v>
      </c>
    </row>
    <row r="56" spans="1:17" ht="12.75" customHeight="1" x14ac:dyDescent="0.3">
      <c r="A56" s="41" t="s">
        <v>55</v>
      </c>
      <c r="B56" s="39">
        <f>'6A'!B56</f>
        <v>8320.75</v>
      </c>
      <c r="C56" s="56">
        <f>'6A'!C56</f>
        <v>2390.0833333333298</v>
      </c>
      <c r="D56" s="35">
        <f>'6A'!D56/$C56</f>
        <v>0.81116418534918711</v>
      </c>
      <c r="E56" s="25">
        <f>'6A'!E56/$C56</f>
        <v>0</v>
      </c>
      <c r="F56" s="25">
        <f>'6A'!F56/$C56</f>
        <v>0</v>
      </c>
      <c r="G56" s="25">
        <f>'6A'!G56/$C56</f>
        <v>8.3679090687214651E-4</v>
      </c>
      <c r="H56" s="25">
        <f>'6A'!H56/$C56</f>
        <v>3.1030996129842114E-3</v>
      </c>
      <c r="I56" s="25">
        <f>'6A'!I56/$C56</f>
        <v>0.14504375719117221</v>
      </c>
      <c r="J56" s="25">
        <f>'6A'!J56/$C56</f>
        <v>2.7858163941285197E-2</v>
      </c>
      <c r="K56" s="25">
        <f>'6A'!K56/$C56</f>
        <v>6.7570865729925836E-2</v>
      </c>
      <c r="L56" s="25">
        <f>'6A'!L56/$C56</f>
        <v>2.7893030229071566E-3</v>
      </c>
      <c r="M56" s="25">
        <f>'6A'!M56/$C56</f>
        <v>3.2076984763432298E-3</v>
      </c>
      <c r="N56" s="25">
        <f>'6A'!N56/$C56</f>
        <v>7.0081238450542269E-3</v>
      </c>
      <c r="O56" s="50">
        <f>'6A'!O56/$C56</f>
        <v>0</v>
      </c>
      <c r="P56" s="49">
        <v>0</v>
      </c>
    </row>
    <row r="57" spans="1:17" ht="18" customHeight="1" x14ac:dyDescent="0.3">
      <c r="A57" s="41" t="s">
        <v>56</v>
      </c>
      <c r="B57" s="39">
        <f>'6A'!B57</f>
        <v>34755.583333333299</v>
      </c>
      <c r="C57" s="56">
        <f>'6A'!C57</f>
        <v>15062.75</v>
      </c>
      <c r="D57" s="35">
        <f>'6A'!D57/$C57</f>
        <v>0.76260974921578062</v>
      </c>
      <c r="E57" s="25">
        <f>'6A'!E57/$C57</f>
        <v>5.8499720613212527E-2</v>
      </c>
      <c r="F57" s="25">
        <f>'6A'!F57/$C57</f>
        <v>0</v>
      </c>
      <c r="G57" s="25">
        <f>'6A'!G57/$C57</f>
        <v>2.7662058167775938E-3</v>
      </c>
      <c r="H57" s="25">
        <f>'6A'!H57/$C57</f>
        <v>2.9321781657842491E-4</v>
      </c>
      <c r="I57" s="25">
        <f>'6A'!I57/$C57</f>
        <v>2.7031363241550647E-2</v>
      </c>
      <c r="J57" s="25">
        <f>'6A'!J57/$C57</f>
        <v>6.1963010295818027E-3</v>
      </c>
      <c r="K57" s="25">
        <f>'6A'!K57/$C57</f>
        <v>1.8588903088745414E-2</v>
      </c>
      <c r="L57" s="25">
        <f>'6A'!L57/$C57</f>
        <v>4.3794570491222852E-2</v>
      </c>
      <c r="M57" s="25">
        <f>'6A'!M57/$C57</f>
        <v>4.0607901390295065E-3</v>
      </c>
      <c r="N57" s="25">
        <f>'6A'!N57/$C57</f>
        <v>7.0372275978821926E-3</v>
      </c>
      <c r="O57" s="50">
        <f>'6A'!O57/$C57</f>
        <v>5.5324116335549615E-6</v>
      </c>
      <c r="P57" s="25">
        <v>0.36130550566668729</v>
      </c>
    </row>
    <row r="58" spans="1:17" ht="12.75" customHeight="1" x14ac:dyDescent="0.3">
      <c r="A58" s="41" t="s">
        <v>57</v>
      </c>
      <c r="B58" s="39">
        <f>'6A'!B58</f>
        <v>1452.91458333333</v>
      </c>
      <c r="C58" s="56">
        <f>'6A'!C58</f>
        <v>552.79375000000005</v>
      </c>
      <c r="D58" s="35">
        <f>'6A'!D58/$C58</f>
        <v>0.35612689583089896</v>
      </c>
      <c r="E58" s="25">
        <f>'6A'!E58/$C58</f>
        <v>5.7475726203891049E-3</v>
      </c>
      <c r="F58" s="25">
        <f>'6A'!F58/$C58</f>
        <v>5.7571200832136757E-3</v>
      </c>
      <c r="G58" s="25">
        <f>'6A'!G58/$C58</f>
        <v>1.6856924988348329E-2</v>
      </c>
      <c r="H58" s="25">
        <f>'6A'!H58/$C58</f>
        <v>6.6229242119888294E-4</v>
      </c>
      <c r="I58" s="25">
        <f>'6A'!I58/$C58</f>
        <v>0.23352516196140061</v>
      </c>
      <c r="J58" s="25">
        <f>'6A'!J58/$C58</f>
        <v>0.10634856028029332</v>
      </c>
      <c r="K58" s="25">
        <f>'6A'!K58/$C58</f>
        <v>0.21247526767442648</v>
      </c>
      <c r="L58" s="25">
        <f>'6A'!L58/$C58</f>
        <v>0</v>
      </c>
      <c r="M58" s="25">
        <f>'6A'!M58/$C58</f>
        <v>7.0967798669134005E-3</v>
      </c>
      <c r="N58" s="25">
        <f>'6A'!N58/$C58</f>
        <v>4.7241851052042462E-2</v>
      </c>
      <c r="O58" s="50">
        <f>'6A'!O58/$C58</f>
        <v>0</v>
      </c>
      <c r="P58" s="25">
        <v>5.7741816844428098E-2</v>
      </c>
    </row>
    <row r="59" spans="1:17" ht="12.75" customHeight="1" x14ac:dyDescent="0.3">
      <c r="A59" s="41" t="s">
        <v>58</v>
      </c>
      <c r="B59" s="39">
        <f>'6A'!B59</f>
        <v>5482.25</v>
      </c>
      <c r="C59" s="56">
        <f>'6A'!C59</f>
        <v>4037</v>
      </c>
      <c r="D59" s="35">
        <f>'6A'!D59/$C59</f>
        <v>0.28886962265708943</v>
      </c>
      <c r="E59" s="25">
        <f>'6A'!E59/$C59</f>
        <v>6.1927173643794894E-4</v>
      </c>
      <c r="F59" s="25">
        <f>'6A'!F59/$C59</f>
        <v>2.8899347700437705E-4</v>
      </c>
      <c r="G59" s="25">
        <f>'6A'!G59/$C59</f>
        <v>0.10255139955412435</v>
      </c>
      <c r="H59" s="25">
        <f>'6A'!H59/$C59</f>
        <v>0</v>
      </c>
      <c r="I59" s="25">
        <f>'6A'!I59/$C59</f>
        <v>7.7408967054743621E-2</v>
      </c>
      <c r="J59" s="25">
        <f>'6A'!J59/$C59</f>
        <v>0</v>
      </c>
      <c r="K59" s="25">
        <f>'6A'!K59/$C59</f>
        <v>2.6257121624969036E-2</v>
      </c>
      <c r="L59" s="25">
        <f>'6A'!L59/$C59</f>
        <v>3.8394847659152837E-3</v>
      </c>
      <c r="M59" s="25">
        <f>'6A'!M59/$C59</f>
        <v>5.9037238873751053E-3</v>
      </c>
      <c r="N59" s="25">
        <f>'6A'!N59/$C59</f>
        <v>2.188093468747419E-2</v>
      </c>
      <c r="O59" s="50">
        <f>'6A'!O59/$C59</f>
        <v>0</v>
      </c>
      <c r="P59" s="25">
        <v>0.44306835637480801</v>
      </c>
    </row>
    <row r="60" spans="1:17" ht="12.75" customHeight="1" x14ac:dyDescent="0.3">
      <c r="A60" s="42" t="s">
        <v>59</v>
      </c>
      <c r="B60" s="46">
        <f>'6A'!B60</f>
        <v>261.91666666666703</v>
      </c>
      <c r="C60" s="57">
        <f>'6A'!C60</f>
        <v>231</v>
      </c>
      <c r="D60" s="36">
        <f>'6A'!D60/$C60</f>
        <v>0.23701298701298701</v>
      </c>
      <c r="E60" s="26">
        <f>'6A'!E60/$C60</f>
        <v>3.246753246753247E-3</v>
      </c>
      <c r="F60" s="26">
        <f>'6A'!F60/$C60</f>
        <v>0</v>
      </c>
      <c r="G60" s="26">
        <f>'6A'!G60/$C60</f>
        <v>0.77777777777777923</v>
      </c>
      <c r="H60" s="26">
        <f>'6A'!H60/$C60</f>
        <v>0</v>
      </c>
      <c r="I60" s="26">
        <f>'6A'!I60/$C60</f>
        <v>3.715728715728718E-2</v>
      </c>
      <c r="J60" s="26">
        <f>'6A'!J60/$C60</f>
        <v>0</v>
      </c>
      <c r="K60" s="26">
        <f>'6A'!K60/$C60</f>
        <v>5.4834054834054978E-2</v>
      </c>
      <c r="L60" s="26">
        <f>'6A'!L60/$C60</f>
        <v>0</v>
      </c>
      <c r="M60" s="26">
        <f>'6A'!M60/$C60</f>
        <v>1.0822510822510823E-3</v>
      </c>
      <c r="N60" s="26">
        <f>'6A'!N60/$C60</f>
        <v>1.0822510822510823E-3</v>
      </c>
      <c r="O60" s="52">
        <f>'6A'!O60/$C60</f>
        <v>0</v>
      </c>
      <c r="P60" s="59">
        <v>0</v>
      </c>
    </row>
    <row r="61" spans="1:17" ht="12.75" customHeight="1" x14ac:dyDescent="0.25">
      <c r="A61" s="276" t="s">
        <v>270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</row>
    <row r="62" spans="1:17" ht="12.75" customHeight="1" x14ac:dyDescent="0.25">
      <c r="A62" s="149" t="s">
        <v>266</v>
      </c>
      <c r="B62" s="110"/>
    </row>
  </sheetData>
  <mergeCells count="1">
    <mergeCell ref="A61:P61"/>
  </mergeCells>
  <phoneticPr fontId="0" type="noConversion"/>
  <printOptions horizontalCentered="1" verticalCentered="1"/>
  <pageMargins left="0.25" right="0.25" top="0.25" bottom="0.25" header="0.5" footer="0.5"/>
  <pageSetup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64"/>
  <sheetViews>
    <sheetView zoomScaleNormal="100" zoomScaleSheetLayoutView="100" workbookViewId="0"/>
  </sheetViews>
  <sheetFormatPr defaultColWidth="9.08984375" defaultRowHeight="12.5" x14ac:dyDescent="0.25"/>
  <cols>
    <col min="1" max="1" width="15.7265625" style="2" customWidth="1"/>
    <col min="2" max="2" width="10.453125" style="2" customWidth="1"/>
    <col min="3" max="3" width="13.453125" style="2" bestFit="1" customWidth="1"/>
    <col min="4" max="4" width="13.08984375" style="2" bestFit="1" customWidth="1"/>
    <col min="5" max="6" width="12.26953125" style="2" bestFit="1" customWidth="1"/>
    <col min="7" max="7" width="11.26953125" style="2" bestFit="1" customWidth="1"/>
    <col min="8" max="8" width="10.453125" style="2" bestFit="1" customWidth="1"/>
    <col min="9" max="9" width="7.453125" style="2" bestFit="1" customWidth="1"/>
    <col min="10" max="10" width="11.26953125" style="2" bestFit="1" customWidth="1"/>
    <col min="11" max="11" width="10.7265625" style="2" bestFit="1" customWidth="1"/>
    <col min="12" max="12" width="9.7265625" style="2" bestFit="1" customWidth="1"/>
    <col min="13" max="13" width="12.26953125" style="2" bestFit="1" customWidth="1"/>
    <col min="14" max="14" width="11.453125" style="2" bestFit="1" customWidth="1"/>
    <col min="15" max="15" width="10.453125" style="2" bestFit="1" customWidth="1"/>
    <col min="16" max="16" width="9.7265625" style="2" bestFit="1" customWidth="1"/>
    <col min="17" max="16384" width="9.08984375" style="2"/>
  </cols>
  <sheetData>
    <row r="1" spans="1:16" s="111" customFormat="1" ht="13" x14ac:dyDescent="0.3">
      <c r="A1" s="179" t="s">
        <v>199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s="111" customFormat="1" ht="13" x14ac:dyDescent="0.3">
      <c r="A2" s="179" t="s">
        <v>200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s="4" customFormat="1" ht="45" customHeight="1" x14ac:dyDescent="0.3">
      <c r="A5" s="62" t="s">
        <v>0</v>
      </c>
      <c r="B5" s="21" t="s">
        <v>149</v>
      </c>
      <c r="C5" s="103" t="s">
        <v>150</v>
      </c>
      <c r="D5" s="102" t="s">
        <v>133</v>
      </c>
      <c r="E5" s="21" t="s">
        <v>145</v>
      </c>
      <c r="F5" s="21" t="s">
        <v>131</v>
      </c>
      <c r="G5" s="21" t="s">
        <v>134</v>
      </c>
      <c r="H5" s="21" t="s">
        <v>135</v>
      </c>
      <c r="I5" s="21" t="s">
        <v>136</v>
      </c>
      <c r="J5" s="21" t="s">
        <v>137</v>
      </c>
      <c r="K5" s="21" t="s">
        <v>138</v>
      </c>
      <c r="L5" s="21" t="s">
        <v>139</v>
      </c>
      <c r="M5" s="21" t="s">
        <v>140</v>
      </c>
      <c r="N5" s="21" t="s">
        <v>146</v>
      </c>
      <c r="O5" s="21" t="s">
        <v>142</v>
      </c>
      <c r="P5" s="62" t="s">
        <v>261</v>
      </c>
    </row>
    <row r="6" spans="1:16" ht="12.75" customHeight="1" x14ac:dyDescent="0.3">
      <c r="A6" s="33" t="s">
        <v>3</v>
      </c>
      <c r="B6" s="39">
        <f>SUM(B7:B60)</f>
        <v>678999.56136285129</v>
      </c>
      <c r="C6" s="108">
        <f>'6A'!C6/$B6</f>
        <v>0.44509603494376826</v>
      </c>
      <c r="D6" s="35">
        <f>'6A'!D6/$B6</f>
        <v>0.34677086037113908</v>
      </c>
      <c r="E6" s="25">
        <f>'6A'!E6/$B6</f>
        <v>4.8922757222308886E-3</v>
      </c>
      <c r="F6" s="25">
        <f>'6A'!F6/$B6</f>
        <v>3.2266894226444446E-3</v>
      </c>
      <c r="G6" s="25">
        <f>'6A'!G6/$B6</f>
        <v>9.486916210494134E-3</v>
      </c>
      <c r="H6" s="25">
        <f>'6A'!H6/$B6</f>
        <v>2.8855126474778501E-4</v>
      </c>
      <c r="I6" s="25">
        <f>'6A'!I6/$B6</f>
        <v>5.4792460044938505E-2</v>
      </c>
      <c r="J6" s="25">
        <f>'6A'!J6/$B6</f>
        <v>4.8747362759602366E-3</v>
      </c>
      <c r="K6" s="25">
        <f>'6A'!K6/$B6</f>
        <v>1.9150523015258044E-2</v>
      </c>
      <c r="L6" s="25">
        <f>'6A'!L6/$B6</f>
        <v>1.0963181733390304E-2</v>
      </c>
      <c r="M6" s="25">
        <f>'6A'!M6/$B6</f>
        <v>4.0966640939333393E-3</v>
      </c>
      <c r="N6" s="25">
        <f>'6A'!N6/$B6</f>
        <v>3.1235116692605782E-3</v>
      </c>
      <c r="O6" s="25">
        <f>'6A'!O6/$B6</f>
        <v>7.65146940603619E-6</v>
      </c>
      <c r="P6" s="25">
        <f>'6A'!P6/$B6</f>
        <v>3.4141856576429042E-2</v>
      </c>
    </row>
    <row r="7" spans="1:16" ht="18" customHeight="1" x14ac:dyDescent="0.3">
      <c r="A7" s="41" t="s">
        <v>7</v>
      </c>
      <c r="B7" s="39">
        <f>'6A'!B7</f>
        <v>2803.4166666666702</v>
      </c>
      <c r="C7" s="108">
        <f>'6A'!C7/$B7</f>
        <v>0.43708569899824445</v>
      </c>
      <c r="D7" s="35">
        <f>'6A'!D7/$B7</f>
        <v>0.33747510478285409</v>
      </c>
      <c r="E7" s="25">
        <f>'6A'!E7/$B7</f>
        <v>1.4565559882286467E-3</v>
      </c>
      <c r="F7" s="25">
        <f>'6A'!F7/$B7</f>
        <v>4.6074730239885918E-2</v>
      </c>
      <c r="G7" s="25">
        <f>'6A'!G7/$B7</f>
        <v>3.0557950120388786E-2</v>
      </c>
      <c r="H7" s="25">
        <f>'6A'!H7/$B7</f>
        <v>0</v>
      </c>
      <c r="I7" s="25">
        <f>'6A'!I7/$B7</f>
        <v>8.5907077673077273E-3</v>
      </c>
      <c r="J7" s="25">
        <f>'6A'!J7/$B7</f>
        <v>0</v>
      </c>
      <c r="K7" s="25">
        <f>'6A'!K7/$B7</f>
        <v>1.0552599506554476E-2</v>
      </c>
      <c r="L7" s="25">
        <f>'6A'!L7/$B7</f>
        <v>1.9529740495229011E-2</v>
      </c>
      <c r="M7" s="25">
        <f>'6A'!M7/$B7</f>
        <v>0</v>
      </c>
      <c r="N7" s="25">
        <f>'6A'!N7/$B7</f>
        <v>2.7347581819803192E-3</v>
      </c>
      <c r="O7" s="25">
        <f>'6A'!O7/$B7</f>
        <v>0</v>
      </c>
      <c r="P7" s="25">
        <f>'6A'!P7/$B7</f>
        <v>1.0790404565857125E-2</v>
      </c>
    </row>
    <row r="8" spans="1:16" ht="12.75" customHeight="1" x14ac:dyDescent="0.3">
      <c r="A8" s="41" t="s">
        <v>8</v>
      </c>
      <c r="B8" s="39">
        <f>'6A'!B8</f>
        <v>1833.25</v>
      </c>
      <c r="C8" s="108">
        <f>'6A'!C8/$B8</f>
        <v>0.45215691622346488</v>
      </c>
      <c r="D8" s="35">
        <f>'6A'!D8/$B8</f>
        <v>0.29464975680712774</v>
      </c>
      <c r="E8" s="25">
        <f>'6A'!E8/$B8</f>
        <v>0</v>
      </c>
      <c r="F8" s="25">
        <f>'6A'!F8/$B8</f>
        <v>1.4546115732533315E-3</v>
      </c>
      <c r="G8" s="25">
        <f>'6A'!G8/$B8</f>
        <v>4.2729214964316595E-3</v>
      </c>
      <c r="H8" s="25">
        <f>'6A'!H8/$B8</f>
        <v>5.4547933996999861E-3</v>
      </c>
      <c r="I8" s="25">
        <f>'6A'!I8/$B8</f>
        <v>0.14782490113186963</v>
      </c>
      <c r="J8" s="25">
        <f>'6A'!J8/$B8</f>
        <v>7.8049002227373793E-2</v>
      </c>
      <c r="K8" s="25">
        <f>'6A'!K8/$B8</f>
        <v>1.9728169462248302E-2</v>
      </c>
      <c r="L8" s="25">
        <f>'6A'!L8/$B8</f>
        <v>2.454657029864994E-3</v>
      </c>
      <c r="M8" s="25">
        <f>'6A'!M8/$B8</f>
        <v>9.9095413427883264E-3</v>
      </c>
      <c r="N8" s="25">
        <f>'6A'!N8/$B8</f>
        <v>1.5000681849174963E-3</v>
      </c>
      <c r="O8" s="25">
        <f>'6A'!O8/$B8</f>
        <v>0</v>
      </c>
      <c r="P8" s="25">
        <f>'6A'!P8/$B8</f>
        <v>0</v>
      </c>
    </row>
    <row r="9" spans="1:16" ht="12.75" customHeight="1" x14ac:dyDescent="0.3">
      <c r="A9" s="41" t="s">
        <v>9</v>
      </c>
      <c r="B9" s="39">
        <f>'6A'!B9</f>
        <v>2886.8333333333298</v>
      </c>
      <c r="C9" s="108">
        <f>'6A'!C9/$B9</f>
        <v>0.1717279602794298</v>
      </c>
      <c r="D9" s="35">
        <f>'6A'!D9/$B9</f>
        <v>0.13552912649385157</v>
      </c>
      <c r="E9" s="25">
        <f>'6A'!E9/$B9</f>
        <v>0</v>
      </c>
      <c r="F9" s="25">
        <f>'6A'!F9/$B9</f>
        <v>0</v>
      </c>
      <c r="G9" s="25">
        <f>'6A'!G9/$B9</f>
        <v>6.8991397725304739E-3</v>
      </c>
      <c r="H9" s="25">
        <f>'6A'!H9/$B9</f>
        <v>1.4433346804457151E-4</v>
      </c>
      <c r="I9" s="25">
        <f>'6A'!I9/$B9</f>
        <v>1.9456151492408095E-2</v>
      </c>
      <c r="J9" s="25">
        <f>'6A'!J9/$B9</f>
        <v>9.0930084868079322E-3</v>
      </c>
      <c r="K9" s="25">
        <f>'6A'!K9/$B9</f>
        <v>7.50534033831767E-3</v>
      </c>
      <c r="L9" s="25">
        <f>'6A'!L9/$B9</f>
        <v>7.50534033831767E-4</v>
      </c>
      <c r="M9" s="25">
        <f>'6A'!M9/$B9</f>
        <v>3.5794700075053331E-3</v>
      </c>
      <c r="N9" s="25">
        <f>'6A'!N9/$B9</f>
        <v>6.6682062236591505E-3</v>
      </c>
      <c r="O9" s="25">
        <f>'6A'!O9/$B9</f>
        <v>0</v>
      </c>
      <c r="P9" s="25">
        <f>'6A'!P9/$B9</f>
        <v>0</v>
      </c>
    </row>
    <row r="10" spans="1:16" ht="12.75" customHeight="1" x14ac:dyDescent="0.3">
      <c r="A10" s="41" t="s">
        <v>10</v>
      </c>
      <c r="B10" s="39">
        <f>'6A'!B10</f>
        <v>1308</v>
      </c>
      <c r="C10" s="108">
        <f>'6A'!C10/$B10</f>
        <v>0.23502803261977601</v>
      </c>
      <c r="D10" s="35">
        <f>'6A'!D10/$B10</f>
        <v>0.17176350662589221</v>
      </c>
      <c r="E10" s="25">
        <f>'6A'!E10/$B10</f>
        <v>6.3710499490313448E-5</v>
      </c>
      <c r="F10" s="25">
        <f>'6A'!F10/$B10</f>
        <v>3.5040774719673779E-3</v>
      </c>
      <c r="G10" s="25">
        <f>'6A'!G10/$B10</f>
        <v>1.1913863404689067E-2</v>
      </c>
      <c r="H10" s="25">
        <f>'6A'!H10/$B10</f>
        <v>1.8476044852191668E-3</v>
      </c>
      <c r="I10" s="25">
        <f>'6A'!I10/$B10</f>
        <v>3.070846075433234E-2</v>
      </c>
      <c r="J10" s="25">
        <f>'6A'!J10/$B10</f>
        <v>1.7329255861365977E-2</v>
      </c>
      <c r="K10" s="25">
        <f>'6A'!K10/$B10</f>
        <v>1.1276758409785932E-2</v>
      </c>
      <c r="L10" s="25">
        <f>'6A'!L10/$B10</f>
        <v>0</v>
      </c>
      <c r="M10" s="25">
        <f>'6A'!M10/$B10</f>
        <v>0</v>
      </c>
      <c r="N10" s="25">
        <f>'6A'!N10/$B10</f>
        <v>1.2742099898063227E-3</v>
      </c>
      <c r="O10" s="25">
        <f>'6A'!O10/$B10</f>
        <v>0</v>
      </c>
      <c r="P10" s="25">
        <f>'6A'!P10/$B10</f>
        <v>0</v>
      </c>
    </row>
    <row r="11" spans="1:16" ht="12.75" customHeight="1" x14ac:dyDescent="0.3">
      <c r="A11" s="41" t="s">
        <v>11</v>
      </c>
      <c r="B11" s="39">
        <f>'6A'!B11</f>
        <v>273571.859309636</v>
      </c>
      <c r="C11" s="108">
        <f>'6A'!C11/$B11</f>
        <v>0.51513768235411539</v>
      </c>
      <c r="D11" s="35">
        <f>'6A'!D11/$B11</f>
        <v>0.40816456026560305</v>
      </c>
      <c r="E11" s="25">
        <f>'6A'!E11/$B11</f>
        <v>4.1357883722800632E-3</v>
      </c>
      <c r="F11" s="25">
        <f>'6A'!F11/$B11</f>
        <v>6.5548215251967175E-3</v>
      </c>
      <c r="G11" s="25">
        <f>'6A'!G11/$B11</f>
        <v>4.2930134949355969E-3</v>
      </c>
      <c r="H11" s="25">
        <f>'6A'!H11/$B11</f>
        <v>3.746470171700767E-4</v>
      </c>
      <c r="I11" s="25">
        <f>'6A'!I11/$B11</f>
        <v>9.0221128243061319E-2</v>
      </c>
      <c r="J11" s="25">
        <f>'6A'!J11/$B11</f>
        <v>4.5568910709548986E-3</v>
      </c>
      <c r="K11" s="25">
        <f>'6A'!K11/$B11</f>
        <v>2.5030627123327136E-2</v>
      </c>
      <c r="L11" s="25">
        <f>'6A'!L11/$B11</f>
        <v>1.2223092327450284E-2</v>
      </c>
      <c r="M11" s="25">
        <f>'6A'!M11/$B11</f>
        <v>6.1670336409499066E-3</v>
      </c>
      <c r="N11" s="25">
        <f>'6A'!N11/$B11</f>
        <v>2.5540294925268377E-3</v>
      </c>
      <c r="O11" s="25">
        <f>'6A'!O11/$B11</f>
        <v>0</v>
      </c>
      <c r="P11" s="25">
        <f>'6A'!P11/$B11</f>
        <v>2.0588501048254413E-2</v>
      </c>
    </row>
    <row r="12" spans="1:16" ht="12.75" customHeight="1" x14ac:dyDescent="0.3">
      <c r="A12" s="41" t="s">
        <v>12</v>
      </c>
      <c r="B12" s="39">
        <f>'6A'!B12</f>
        <v>8646.7357075023792</v>
      </c>
      <c r="C12" s="108">
        <f>'6A'!C12/$B12</f>
        <v>0.61542511632081542</v>
      </c>
      <c r="D12" s="35">
        <f>'6A'!D12/$B12</f>
        <v>0.17362417023317314</v>
      </c>
      <c r="E12" s="25">
        <f>'6A'!E12/$B12</f>
        <v>1.5857103087840881E-2</v>
      </c>
      <c r="F12" s="25">
        <f>'6A'!F12/$B12</f>
        <v>0</v>
      </c>
      <c r="G12" s="25">
        <f>'6A'!G12/$B12</f>
        <v>2.3235017014309007E-3</v>
      </c>
      <c r="H12" s="25">
        <f>'6A'!H12/$B12</f>
        <v>1.7969950223133641E-3</v>
      </c>
      <c r="I12" s="25">
        <f>'6A'!I12/$B12</f>
        <v>0.39489703430067635</v>
      </c>
      <c r="J12" s="25">
        <f>'6A'!J12/$B12</f>
        <v>5.2862405672427018E-3</v>
      </c>
      <c r="K12" s="25">
        <f>'6A'!K12/$B12</f>
        <v>9.4782912823394461E-2</v>
      </c>
      <c r="L12" s="25">
        <f>'6A'!L12/$B12</f>
        <v>1.0776042080644207E-3</v>
      </c>
      <c r="M12" s="25">
        <f>'6A'!M12/$B12</f>
        <v>2.760699059760782E-3</v>
      </c>
      <c r="N12" s="25">
        <f>'6A'!N12/$B12</f>
        <v>2.2819042855371289E-2</v>
      </c>
      <c r="O12" s="25">
        <f>'6A'!O12/$B12</f>
        <v>0</v>
      </c>
      <c r="P12" s="25">
        <f>'6A'!P12/$B12</f>
        <v>7.4434872836585869E-2</v>
      </c>
    </row>
    <row r="13" spans="1:16" ht="12.75" customHeight="1" x14ac:dyDescent="0.3">
      <c r="A13" s="41" t="s">
        <v>13</v>
      </c>
      <c r="B13" s="39">
        <f>'6A'!B13</f>
        <v>3450.0378373374201</v>
      </c>
      <c r="C13" s="108">
        <f>'6A'!C13/$B13</f>
        <v>0.21328728976746106</v>
      </c>
      <c r="D13" s="35">
        <f>'6A'!D13/$B13</f>
        <v>0.14210556601911833</v>
      </c>
      <c r="E13" s="25">
        <f>'6A'!E13/$B13</f>
        <v>8.9571884955483641E-3</v>
      </c>
      <c r="F13" s="25">
        <f>'6A'!F13/$B13</f>
        <v>0</v>
      </c>
      <c r="G13" s="25">
        <f>'6A'!G13/$B13</f>
        <v>0</v>
      </c>
      <c r="H13" s="25">
        <f>'6A'!H13/$B13</f>
        <v>7.9931891230494755E-4</v>
      </c>
      <c r="I13" s="25">
        <f>'6A'!I13/$B13</f>
        <v>8.964717075581953E-2</v>
      </c>
      <c r="J13" s="25">
        <f>'6A'!J13/$B13</f>
        <v>0</v>
      </c>
      <c r="K13" s="25">
        <f>'6A'!K13/$B13</f>
        <v>1.6887942664439035E-2</v>
      </c>
      <c r="L13" s="25">
        <f>'6A'!L13/$B13</f>
        <v>1.3089568166241394E-3</v>
      </c>
      <c r="M13" s="25">
        <f>'6A'!M13/$B13</f>
        <v>1.7690803460733658E-3</v>
      </c>
      <c r="N13" s="25">
        <f>'6A'!N13/$B13</f>
        <v>1.6003074783746303E-3</v>
      </c>
      <c r="O13" s="25">
        <f>'6A'!O13/$B13</f>
        <v>0</v>
      </c>
      <c r="P13" s="25">
        <f>'6A'!P13/$B13</f>
        <v>0</v>
      </c>
    </row>
    <row r="14" spans="1:16" ht="12.75" customHeight="1" x14ac:dyDescent="0.3">
      <c r="A14" s="41" t="s">
        <v>14</v>
      </c>
      <c r="B14" s="39">
        <f>'6A'!B14</f>
        <v>613.41666666666697</v>
      </c>
      <c r="C14" s="108">
        <f>'6A'!C14/$B14</f>
        <v>0.25050944165194988</v>
      </c>
      <c r="D14" s="35">
        <f>'6A'!D14/$B14</f>
        <v>0.22890911560929264</v>
      </c>
      <c r="E14" s="25">
        <f>'6A'!E14/$B14</f>
        <v>1.9019155006113346E-3</v>
      </c>
      <c r="F14" s="25">
        <f>'6A'!F14/$B14</f>
        <v>3.9396821084091869E-3</v>
      </c>
      <c r="G14" s="25">
        <f>'6A'!G14/$B14</f>
        <v>4.3472354299687573E-3</v>
      </c>
      <c r="H14" s="25">
        <f>'6A'!H14/$B14</f>
        <v>0</v>
      </c>
      <c r="I14" s="25">
        <f>'6A'!I14/$B14</f>
        <v>1.0868088574921886E-2</v>
      </c>
      <c r="J14" s="25">
        <f>'6A'!J14/$B14</f>
        <v>0</v>
      </c>
      <c r="K14" s="25">
        <f>'6A'!K14/$B14</f>
        <v>7.3359597880722693E-3</v>
      </c>
      <c r="L14" s="25">
        <f>'6A'!L14/$B14</f>
        <v>0</v>
      </c>
      <c r="M14" s="25">
        <f>'6A'!M14/$B14</f>
        <v>0</v>
      </c>
      <c r="N14" s="25">
        <f>'6A'!N14/$B14</f>
        <v>6.7925553593262296E-4</v>
      </c>
      <c r="O14" s="25">
        <f>'6A'!O14/$B14</f>
        <v>0</v>
      </c>
      <c r="P14" s="25">
        <f>'6A'!P14/$B14</f>
        <v>0</v>
      </c>
    </row>
    <row r="15" spans="1:16" ht="12.75" customHeight="1" x14ac:dyDescent="0.3">
      <c r="A15" s="41" t="s">
        <v>76</v>
      </c>
      <c r="B15" s="39">
        <f>'6A'!B15</f>
        <v>5716.7226668169296</v>
      </c>
      <c r="C15" s="108">
        <f>'6A'!C15/$B15</f>
        <v>0.32650299714461956</v>
      </c>
      <c r="D15" s="35">
        <f>'6A'!D15/$B15</f>
        <v>0.27948715916327588</v>
      </c>
      <c r="E15" s="25">
        <f>'6A'!E15/$B15</f>
        <v>4.3747281075205753E-5</v>
      </c>
      <c r="F15" s="25">
        <f>'6A'!F15/$B15</f>
        <v>1.3124915203257975E-4</v>
      </c>
      <c r="G15" s="25">
        <f>'6A'!G15/$B15</f>
        <v>2.3186437733810177E-3</v>
      </c>
      <c r="H15" s="25">
        <f>'6A'!H15/$B15</f>
        <v>3.4998887776356466E-4</v>
      </c>
      <c r="I15" s="25">
        <f>'6A'!I15/$B15</f>
        <v>0</v>
      </c>
      <c r="J15" s="25">
        <f>'6A'!J15/$B15</f>
        <v>4.3747418446081638E-5</v>
      </c>
      <c r="K15" s="25">
        <f>'6A'!K15/$B15</f>
        <v>0</v>
      </c>
      <c r="L15" s="25">
        <f>'6A'!L15/$B15</f>
        <v>2.2166069799921246E-3</v>
      </c>
      <c r="M15" s="25">
        <f>'6A'!M15/$B15</f>
        <v>5.3957457873007582E-4</v>
      </c>
      <c r="N15" s="25">
        <f>'6A'!N15/$B15</f>
        <v>1.2089313866594396E-2</v>
      </c>
      <c r="O15" s="25">
        <f>'6A'!O15/$B15</f>
        <v>0</v>
      </c>
      <c r="P15" s="25">
        <f>'6A'!P15/$B15</f>
        <v>5.7574176723952868E-2</v>
      </c>
    </row>
    <row r="16" spans="1:16" ht="12.75" customHeight="1" x14ac:dyDescent="0.3">
      <c r="A16" s="41" t="s">
        <v>15</v>
      </c>
      <c r="B16" s="39">
        <f>'6A'!B16</f>
        <v>8295.4090909090901</v>
      </c>
      <c r="C16" s="108">
        <f>'6A'!C16/$B16</f>
        <v>0.12162995109257804</v>
      </c>
      <c r="D16" s="35">
        <f>'6A'!D16/$B16</f>
        <v>6.2637177311778272E-2</v>
      </c>
      <c r="E16" s="25">
        <f>'6A'!E16/$B16</f>
        <v>5.7169263027924766E-5</v>
      </c>
      <c r="F16" s="25">
        <f>'6A'!F16/$B16</f>
        <v>0</v>
      </c>
      <c r="G16" s="25">
        <f>'6A'!G16/$B16</f>
        <v>6.7493824928112258E-3</v>
      </c>
      <c r="H16" s="25">
        <f>'6A'!H16/$B16</f>
        <v>0</v>
      </c>
      <c r="I16" s="25">
        <f>'6A'!I16/$B16</f>
        <v>1.9082418107618293E-2</v>
      </c>
      <c r="J16" s="25">
        <f>'6A'!J16/$B16</f>
        <v>1.2256201099427636E-2</v>
      </c>
      <c r="K16" s="25">
        <f>'6A'!K16/$B16</f>
        <v>1.7830417335620099E-2</v>
      </c>
      <c r="L16" s="25">
        <f>'6A'!L16/$B16</f>
        <v>1.5813967930417845E-2</v>
      </c>
      <c r="M16" s="25">
        <f>'6A'!M16/$B16</f>
        <v>0</v>
      </c>
      <c r="N16" s="25">
        <f>'6A'!N16/$B16</f>
        <v>3.583581279897421E-4</v>
      </c>
      <c r="O16" s="25">
        <f>'6A'!O16/$B16</f>
        <v>0</v>
      </c>
      <c r="P16" s="25">
        <f>'6A'!P16/$B16</f>
        <v>1.3472463471641556E-2</v>
      </c>
    </row>
    <row r="17" spans="1:16" ht="18" customHeight="1" x14ac:dyDescent="0.3">
      <c r="A17" s="41" t="s">
        <v>16</v>
      </c>
      <c r="B17" s="39">
        <f>'6A'!B17</f>
        <v>932.66666666666697</v>
      </c>
      <c r="C17" s="108">
        <f>'6A'!C17/$B17</f>
        <v>0.17467834167262361</v>
      </c>
      <c r="D17" s="35">
        <f>'6A'!D17/$B17</f>
        <v>5.3788420300214454E-2</v>
      </c>
      <c r="E17" s="25">
        <f>'6A'!E17/$B17</f>
        <v>8.9349535382412409E-5</v>
      </c>
      <c r="F17" s="25">
        <f>'6A'!F17/$B17</f>
        <v>4.4674767691208351E-4</v>
      </c>
      <c r="G17" s="25">
        <f>'6A'!G17/$B17</f>
        <v>8.7205146533237965E-2</v>
      </c>
      <c r="H17" s="25">
        <f>'6A'!H17/$B17</f>
        <v>2.6804860614724796E-4</v>
      </c>
      <c r="I17" s="25">
        <f>'6A'!I17/$B17</f>
        <v>2.0282344531808463E-2</v>
      </c>
      <c r="J17" s="25">
        <f>'6A'!J17/$B17</f>
        <v>1.1615439599714042E-2</v>
      </c>
      <c r="K17" s="25">
        <f>'6A'!K17/$B17</f>
        <v>1.7155110793423869E-2</v>
      </c>
      <c r="L17" s="25">
        <f>'6A'!L17/$B17</f>
        <v>3.8330950679056459E-2</v>
      </c>
      <c r="M17" s="25">
        <f>'6A'!M17/$B17</f>
        <v>1.7869907076483552E-4</v>
      </c>
      <c r="N17" s="25">
        <f>'6A'!N17/$B17</f>
        <v>2.4124374553252314E-3</v>
      </c>
      <c r="O17" s="25">
        <f>'6A'!O17/$B17</f>
        <v>0</v>
      </c>
      <c r="P17" s="25">
        <f>'6A'!P17/$B17</f>
        <v>7.8627591136526138E-3</v>
      </c>
    </row>
    <row r="18" spans="1:16" ht="12.75" customHeight="1" x14ac:dyDescent="0.3">
      <c r="A18" s="41" t="s">
        <v>17</v>
      </c>
      <c r="B18" s="39">
        <f>'6A'!B18</f>
        <v>164.98328135472201</v>
      </c>
      <c r="C18" s="108">
        <f>'6A'!C18/$B18</f>
        <v>6.5330728378340058E-2</v>
      </c>
      <c r="D18" s="35">
        <f>'6A'!D18/$B18</f>
        <v>1.5699143303138992E-2</v>
      </c>
      <c r="E18" s="25">
        <f>'6A'!E18/$B18</f>
        <v>0</v>
      </c>
      <c r="F18" s="25">
        <f>'6A'!F18/$B18</f>
        <v>3.5463494047973977E-3</v>
      </c>
      <c r="G18" s="25">
        <f>'6A'!G18/$B18</f>
        <v>4.6591493194039595E-2</v>
      </c>
      <c r="H18" s="25">
        <f>'6A'!H18/$B18</f>
        <v>0</v>
      </c>
      <c r="I18" s="25">
        <f>'6A'!I18/$B18</f>
        <v>5.0633363986889266E-4</v>
      </c>
      <c r="J18" s="25">
        <f>'6A'!J18/$B18</f>
        <v>1.0125589746481831E-3</v>
      </c>
      <c r="K18" s="25">
        <f>'6A'!K18/$B18</f>
        <v>1.5188841256033596E-3</v>
      </c>
      <c r="L18" s="25">
        <f>'6A'!L18/$B18</f>
        <v>0</v>
      </c>
      <c r="M18" s="25">
        <f>'6A'!M18/$B18</f>
        <v>0</v>
      </c>
      <c r="N18" s="25">
        <f>'6A'!N18/$B18</f>
        <v>5.0634577735981622E-4</v>
      </c>
      <c r="O18" s="25">
        <f>'6A'!O18/$B18</f>
        <v>0</v>
      </c>
      <c r="P18" s="25">
        <f>'6A'!P18/$B18</f>
        <v>0</v>
      </c>
    </row>
    <row r="19" spans="1:16" ht="12.75" customHeight="1" x14ac:dyDescent="0.3">
      <c r="A19" s="41" t="s">
        <v>18</v>
      </c>
      <c r="B19" s="39">
        <f>'6A'!B19</f>
        <v>4444.1716824075602</v>
      </c>
      <c r="C19" s="108">
        <f>'6A'!C19/$B19</f>
        <v>0.27679309672856833</v>
      </c>
      <c r="D19" s="35">
        <f>'6A'!D19/$B19</f>
        <v>0.21780075169452354</v>
      </c>
      <c r="E19" s="25">
        <f>'6A'!E19/$B19</f>
        <v>8.6257094588098563E-4</v>
      </c>
      <c r="F19" s="25">
        <f>'6A'!F19/$B19</f>
        <v>4.5565836701171383E-3</v>
      </c>
      <c r="G19" s="25">
        <f>'6A'!G19/$B19</f>
        <v>7.0504747180848235E-3</v>
      </c>
      <c r="H19" s="25">
        <f>'6A'!H19/$B19</f>
        <v>0</v>
      </c>
      <c r="I19" s="25">
        <f>'6A'!I19/$B19</f>
        <v>1.0294471829969369E-2</v>
      </c>
      <c r="J19" s="25">
        <f>'6A'!J19/$B19</f>
        <v>1.5000920628374865E-4</v>
      </c>
      <c r="K19" s="25">
        <f>'6A'!K19/$B19</f>
        <v>4.1440763625862648E-3</v>
      </c>
      <c r="L19" s="25">
        <f>'6A'!L19/$B19</f>
        <v>3.5815178260229768E-3</v>
      </c>
      <c r="M19" s="25">
        <f>'6A'!M19/$B19</f>
        <v>3.1876956335296508E-4</v>
      </c>
      <c r="N19" s="25">
        <f>'6A'!N19/$B19</f>
        <v>0</v>
      </c>
      <c r="O19" s="25">
        <f>'6A'!O19/$B19</f>
        <v>0</v>
      </c>
      <c r="P19" s="25">
        <f>'6A'!P19/$B19</f>
        <v>5.0460493384409562E-2</v>
      </c>
    </row>
    <row r="20" spans="1:16" ht="12.75" customHeight="1" x14ac:dyDescent="0.3">
      <c r="A20" s="41" t="s">
        <v>19</v>
      </c>
      <c r="B20" s="39">
        <f>'6A'!B20</f>
        <v>79.9166666666667</v>
      </c>
      <c r="C20" s="108">
        <f>'6A'!C20/$B20</f>
        <v>0.82273201251303407</v>
      </c>
      <c r="D20" s="35">
        <f>'6A'!D20/$B20</f>
        <v>0.22627737226277322</v>
      </c>
      <c r="E20" s="25">
        <f>'6A'!E20/$B20</f>
        <v>2.0855057351408125E-3</v>
      </c>
      <c r="F20" s="25">
        <f>'6A'!F20/$B20</f>
        <v>1.0427528675703436E-3</v>
      </c>
      <c r="G20" s="25">
        <f>'6A'!G20/$B20</f>
        <v>3.6496350364963528E-2</v>
      </c>
      <c r="H20" s="25">
        <f>'6A'!H20/$B20</f>
        <v>0</v>
      </c>
      <c r="I20" s="25">
        <f>'6A'!I20/$B20</f>
        <v>0.36496350364963531</v>
      </c>
      <c r="J20" s="25">
        <f>'6A'!J20/$B20</f>
        <v>6.8821689259645435E-2</v>
      </c>
      <c r="K20" s="25">
        <f>'6A'!K20/$B20</f>
        <v>0.10948905109489046</v>
      </c>
      <c r="L20" s="25">
        <f>'6A'!L20/$B20</f>
        <v>5.5265901981230464E-2</v>
      </c>
      <c r="M20" s="25">
        <f>'6A'!M20/$B20</f>
        <v>0</v>
      </c>
      <c r="N20" s="25">
        <f>'6A'!N20/$B20</f>
        <v>7.2992700729926563E-3</v>
      </c>
      <c r="O20" s="25">
        <f>'6A'!O20/$B20</f>
        <v>0</v>
      </c>
      <c r="P20" s="25">
        <f>'6A'!P20/$B20</f>
        <v>0.37643378519290871</v>
      </c>
    </row>
    <row r="21" spans="1:16" ht="12.75" customHeight="1" x14ac:dyDescent="0.3">
      <c r="A21" s="41" t="s">
        <v>20</v>
      </c>
      <c r="B21" s="39">
        <f>'6A'!B21</f>
        <v>2108.3660463668698</v>
      </c>
      <c r="C21" s="108">
        <f>'6A'!C21/$B21</f>
        <v>0.88163779206748982</v>
      </c>
      <c r="D21" s="35">
        <f>'6A'!D21/$B21</f>
        <v>0.8731196221484202</v>
      </c>
      <c r="E21" s="25">
        <f>'6A'!E21/$B21</f>
        <v>0</v>
      </c>
      <c r="F21" s="25">
        <f>'6A'!F21/$B21</f>
        <v>0</v>
      </c>
      <c r="G21" s="25">
        <f>'6A'!G21/$B21</f>
        <v>8.6473330757934515E-3</v>
      </c>
      <c r="H21" s="25">
        <f>'6A'!H21/$B21</f>
        <v>0</v>
      </c>
      <c r="I21" s="25">
        <f>'6A'!I21/$B21</f>
        <v>1.3688539140883029E-2</v>
      </c>
      <c r="J21" s="25">
        <f>'6A'!J21/$B21</f>
        <v>6.6508331627387679E-3</v>
      </c>
      <c r="K21" s="25">
        <f>'6A'!K21/$B21</f>
        <v>1.9068950096382399E-3</v>
      </c>
      <c r="L21" s="25">
        <f>'6A'!L21/$B21</f>
        <v>0</v>
      </c>
      <c r="M21" s="25">
        <f>'6A'!M21/$B21</f>
        <v>0</v>
      </c>
      <c r="N21" s="25">
        <f>'6A'!N21/$B21</f>
        <v>0</v>
      </c>
      <c r="O21" s="25">
        <f>'6A'!O21/$B21</f>
        <v>0</v>
      </c>
      <c r="P21" s="25">
        <f>'6A'!P21/$B21</f>
        <v>2.0358279525499842E-3</v>
      </c>
    </row>
    <row r="22" spans="1:16" ht="12.75" customHeight="1" x14ac:dyDescent="0.3">
      <c r="A22" s="41" t="s">
        <v>21</v>
      </c>
      <c r="B22" s="39">
        <f>'6A'!B22</f>
        <v>2771.10513091351</v>
      </c>
      <c r="C22" s="108">
        <f>'6A'!C22/$B22</f>
        <v>0.21989061340337193</v>
      </c>
      <c r="D22" s="35">
        <f>'6A'!D22/$B22</f>
        <v>0.20942527240281711</v>
      </c>
      <c r="E22" s="25">
        <f>'6A'!E22/$B22</f>
        <v>6.014447622625108E-5</v>
      </c>
      <c r="F22" s="25">
        <f>'6A'!F22/$B22</f>
        <v>0</v>
      </c>
      <c r="G22" s="25">
        <f>'6A'!G22/$B22</f>
        <v>6.9169612869111484E-4</v>
      </c>
      <c r="H22" s="25">
        <f>'6A'!H22/$B22</f>
        <v>0</v>
      </c>
      <c r="I22" s="25">
        <f>'6A'!I22/$B22</f>
        <v>4.3004686585338169E-3</v>
      </c>
      <c r="J22" s="25">
        <f>'6A'!J22/$B22</f>
        <v>0</v>
      </c>
      <c r="K22" s="25">
        <f>'6A'!K22/$B22</f>
        <v>7.8190129233407513E-4</v>
      </c>
      <c r="L22" s="25">
        <f>'6A'!L22/$B22</f>
        <v>6.014447622625108E-5</v>
      </c>
      <c r="M22" s="25">
        <f>'6A'!M22/$B22</f>
        <v>0</v>
      </c>
      <c r="N22" s="25">
        <f>'6A'!N22/$B22</f>
        <v>7.7286287239033838E-3</v>
      </c>
      <c r="O22" s="25">
        <f>'6A'!O22/$B22</f>
        <v>0</v>
      </c>
      <c r="P22" s="25">
        <f>'6A'!P22/$B22</f>
        <v>0</v>
      </c>
    </row>
    <row r="23" spans="1:16" ht="12.75" customHeight="1" x14ac:dyDescent="0.3">
      <c r="A23" s="41" t="s">
        <v>22</v>
      </c>
      <c r="B23" s="39">
        <f>'6A'!B23</f>
        <v>4514.3333333333303</v>
      </c>
      <c r="C23" s="108">
        <f>'6A'!C23/$B23</f>
        <v>0.36899136085062417</v>
      </c>
      <c r="D23" s="35">
        <f>'6A'!D23/$B23</f>
        <v>0.19600531639961633</v>
      </c>
      <c r="E23" s="25">
        <f>'6A'!E23/$B23</f>
        <v>5.7225134755962449E-4</v>
      </c>
      <c r="F23" s="25">
        <f>'6A'!F23/$B23</f>
        <v>2.0490290186812388E-3</v>
      </c>
      <c r="G23" s="25">
        <f>'6A'!G23/$B23</f>
        <v>6.6454995200472609E-4</v>
      </c>
      <c r="H23" s="25">
        <f>'6A'!H23/$B23</f>
        <v>0</v>
      </c>
      <c r="I23" s="25">
        <f>'6A'!I23/$B23</f>
        <v>5.6302148711511596E-3</v>
      </c>
      <c r="J23" s="25">
        <f>'6A'!J23/$B23</f>
        <v>2.4182234364616495E-3</v>
      </c>
      <c r="K23" s="25">
        <f>'6A'!K23/$B23</f>
        <v>9.931329838292844E-3</v>
      </c>
      <c r="L23" s="25">
        <f>'6A'!L23/$B23</f>
        <v>8.9160451893967423E-3</v>
      </c>
      <c r="M23" s="25">
        <f>'6A'!M23/$B23</f>
        <v>4.3564941298087677E-3</v>
      </c>
      <c r="N23" s="25">
        <f>'6A'!N23/$B23</f>
        <v>1.1075832533412103E-3</v>
      </c>
      <c r="O23" s="25">
        <f>'6A'!O23/$B23</f>
        <v>0</v>
      </c>
      <c r="P23" s="25">
        <f>'6A'!P23/$B23</f>
        <v>0.17265376947500571</v>
      </c>
    </row>
    <row r="24" spans="1:16" ht="12.75" customHeight="1" x14ac:dyDescent="0.3">
      <c r="A24" s="41" t="s">
        <v>23</v>
      </c>
      <c r="B24" s="39">
        <f>'6A'!B24</f>
        <v>2698.0165865088202</v>
      </c>
      <c r="C24" s="108">
        <f>'6A'!C24/$B24</f>
        <v>0.36620408001874044</v>
      </c>
      <c r="D24" s="35">
        <f>'6A'!D24/$B24</f>
        <v>0.30259801932057212</v>
      </c>
      <c r="E24" s="25">
        <f>'6A'!E24/$B24</f>
        <v>2.9171463009031503E-2</v>
      </c>
      <c r="F24" s="25">
        <f>'6A'!F24/$B24</f>
        <v>1.1308280087638765E-3</v>
      </c>
      <c r="G24" s="25">
        <f>'6A'!G24/$B24</f>
        <v>0</v>
      </c>
      <c r="H24" s="25">
        <f>'6A'!H24/$B24</f>
        <v>3.7387264481392483E-4</v>
      </c>
      <c r="I24" s="25">
        <f>'6A'!I24/$B24</f>
        <v>2.8523044066838476E-3</v>
      </c>
      <c r="J24" s="25">
        <f>'6A'!J24/$B24</f>
        <v>0</v>
      </c>
      <c r="K24" s="25">
        <f>'6A'!K24/$B24</f>
        <v>3.5517752707737042E-2</v>
      </c>
      <c r="L24" s="25">
        <f>'6A'!L24/$B24</f>
        <v>0</v>
      </c>
      <c r="M24" s="25">
        <f>'6A'!M24/$B24</f>
        <v>2.7361386305567127E-3</v>
      </c>
      <c r="N24" s="25">
        <f>'6A'!N24/$B24</f>
        <v>6.6734606391095058E-3</v>
      </c>
      <c r="O24" s="25">
        <f>'6A'!O24/$B24</f>
        <v>0</v>
      </c>
      <c r="P24" s="25">
        <f>'6A'!P24/$B24</f>
        <v>1.002991567738927E-3</v>
      </c>
    </row>
    <row r="25" spans="1:16" ht="12.75" customHeight="1" x14ac:dyDescent="0.3">
      <c r="A25" s="41" t="s">
        <v>24</v>
      </c>
      <c r="B25" s="39">
        <f>'6A'!B25</f>
        <v>4014.6666666666702</v>
      </c>
      <c r="C25" s="108">
        <f>'6A'!C25/$B25</f>
        <v>0.43125207572235019</v>
      </c>
      <c r="D25" s="35">
        <f>'6A'!D25/$B25</f>
        <v>0.27611258718033854</v>
      </c>
      <c r="E25" s="25">
        <f>'6A'!E25/$B25</f>
        <v>4.6641481235469906E-2</v>
      </c>
      <c r="F25" s="25">
        <f>'6A'!F25/$B25</f>
        <v>0</v>
      </c>
      <c r="G25" s="25">
        <f>'6A'!G25/$B25</f>
        <v>2.5572899368980464E-2</v>
      </c>
      <c r="H25" s="25">
        <f>'6A'!H25/$B25</f>
        <v>0</v>
      </c>
      <c r="I25" s="25">
        <f>'6A'!I25/$B25</f>
        <v>4.0476585851876414E-3</v>
      </c>
      <c r="J25" s="25">
        <f>'6A'!J25/$B25</f>
        <v>7.0429259382264964E-2</v>
      </c>
      <c r="K25" s="25">
        <f>'6A'!K25/$B25</f>
        <v>1.9428761208900681E-2</v>
      </c>
      <c r="L25" s="25">
        <f>'6A'!L25/$B25</f>
        <v>0.12724178013948834</v>
      </c>
      <c r="M25" s="25">
        <f>'6A'!M25/$B25</f>
        <v>1.5048987047492522E-2</v>
      </c>
      <c r="N25" s="25">
        <f>'6A'!N25/$B25</f>
        <v>1.6854865493191623E-2</v>
      </c>
      <c r="O25" s="25">
        <f>'6A'!O25/$B25</f>
        <v>0</v>
      </c>
      <c r="P25" s="25">
        <f>'6A'!P25/$B25</f>
        <v>1.6813351046164051E-3</v>
      </c>
    </row>
    <row r="26" spans="1:16" ht="12.75" customHeight="1" x14ac:dyDescent="0.3">
      <c r="A26" s="41" t="s">
        <v>25</v>
      </c>
      <c r="B26" s="39">
        <f>'6A'!B26</f>
        <v>1337.25</v>
      </c>
      <c r="C26" s="108">
        <f>'6A'!C26/$B26</f>
        <v>0.10724746058453319</v>
      </c>
      <c r="D26" s="35">
        <f>'6A'!D26/$B26</f>
        <v>4.5802953823144511E-2</v>
      </c>
      <c r="E26" s="25">
        <f>'6A'!E26/$B26</f>
        <v>1.8071913753349561E-3</v>
      </c>
      <c r="F26" s="25">
        <f>'6A'!F26/$B26</f>
        <v>3.1158471988533933E-4</v>
      </c>
      <c r="G26" s="25">
        <f>'6A'!G26/$B26</f>
        <v>6.2316943977064869E-5</v>
      </c>
      <c r="H26" s="25">
        <f>'6A'!H26/$B26</f>
        <v>0</v>
      </c>
      <c r="I26" s="25">
        <f>'6A'!I26/$B26</f>
        <v>3.583224278681376E-2</v>
      </c>
      <c r="J26" s="25">
        <f>'6A'!J26/$B26</f>
        <v>8.1012027170187324E-4</v>
      </c>
      <c r="K26" s="25">
        <f>'6A'!K26/$B26</f>
        <v>2.2184832055836008E-2</v>
      </c>
      <c r="L26" s="25">
        <f>'6A'!L26/$B26</f>
        <v>1.433289711472552E-3</v>
      </c>
      <c r="M26" s="25">
        <f>'6A'!M26/$B26</f>
        <v>3.7390166386240417E-4</v>
      </c>
      <c r="N26" s="25">
        <f>'6A'!N26/$B26</f>
        <v>7.8519349411104878E-3</v>
      </c>
      <c r="O26" s="25">
        <f>'6A'!O26/$B26</f>
        <v>5.6085249579360629E-4</v>
      </c>
      <c r="P26" s="25">
        <f>'6A'!P26/$B26</f>
        <v>0</v>
      </c>
    </row>
    <row r="27" spans="1:16" ht="18" customHeight="1" x14ac:dyDescent="0.3">
      <c r="A27" s="41" t="s">
        <v>26</v>
      </c>
      <c r="B27" s="39">
        <f>'6A'!B27</f>
        <v>17302.666666666701</v>
      </c>
      <c r="C27" s="108">
        <f>'6A'!C27/$B27</f>
        <v>0.76127475533636091</v>
      </c>
      <c r="D27" s="35">
        <f>'6A'!D27/$B27</f>
        <v>0.69183940818371026</v>
      </c>
      <c r="E27" s="25">
        <f>'6A'!E27/$B27</f>
        <v>4.8162133004544485E-6</v>
      </c>
      <c r="F27" s="25">
        <f>'6A'!F27/$B27</f>
        <v>0</v>
      </c>
      <c r="G27" s="25">
        <f>'6A'!G27/$B27</f>
        <v>7.219503737381526E-3</v>
      </c>
      <c r="H27" s="25">
        <f>'6A'!H27/$B27</f>
        <v>2.8897279802727847E-5</v>
      </c>
      <c r="I27" s="25">
        <f>'6A'!I27/$B27</f>
        <v>8.2135701625953642E-2</v>
      </c>
      <c r="J27" s="25">
        <f>'6A'!J27/$B27</f>
        <v>7.1761578176774343E-4</v>
      </c>
      <c r="K27" s="25">
        <f>'6A'!K27/$B27</f>
        <v>1.605243893041532E-2</v>
      </c>
      <c r="L27" s="25">
        <f>'6A'!L27/$B27</f>
        <v>7.5229251753101689E-3</v>
      </c>
      <c r="M27" s="25">
        <f>'6A'!M27/$B27</f>
        <v>3.9107651999691706E-3</v>
      </c>
      <c r="N27" s="25">
        <f>'6A'!N27/$B27</f>
        <v>4.3345919704091768E-4</v>
      </c>
      <c r="O27" s="25">
        <f>'6A'!O27/$B27</f>
        <v>1.4448639901363923E-5</v>
      </c>
      <c r="P27" s="25">
        <f>'6A'!P27/$B27</f>
        <v>0</v>
      </c>
    </row>
    <row r="28" spans="1:16" ht="12.75" customHeight="1" x14ac:dyDescent="0.3">
      <c r="A28" s="41" t="s">
        <v>27</v>
      </c>
      <c r="B28" s="39">
        <f>'6A'!B28</f>
        <v>12367.463782885499</v>
      </c>
      <c r="C28" s="108">
        <f>'6A'!C28/$B28</f>
        <v>0.1489524377725461</v>
      </c>
      <c r="D28" s="35">
        <f>'6A'!D28/$B28</f>
        <v>8.6399640747393702E-2</v>
      </c>
      <c r="E28" s="25">
        <f>'6A'!E28/$B28</f>
        <v>0</v>
      </c>
      <c r="F28" s="25">
        <f>'6A'!F28/$B28</f>
        <v>0</v>
      </c>
      <c r="G28" s="25">
        <f>'6A'!G28/$B28</f>
        <v>3.8412878080197027E-2</v>
      </c>
      <c r="H28" s="25">
        <f>'6A'!H28/$B28</f>
        <v>0</v>
      </c>
      <c r="I28" s="25">
        <f>'6A'!I28/$B28</f>
        <v>2.0402772892077863E-2</v>
      </c>
      <c r="J28" s="25">
        <f>'6A'!J28/$B28</f>
        <v>3.3023256582762387E-3</v>
      </c>
      <c r="K28" s="25">
        <f>'6A'!K28/$B28</f>
        <v>1.1546912142583804E-2</v>
      </c>
      <c r="L28" s="25">
        <f>'6A'!L28/$B28</f>
        <v>3.3210918801782403E-2</v>
      </c>
      <c r="M28" s="25">
        <f>'6A'!M28/$B28</f>
        <v>3.7641533559574201E-4</v>
      </c>
      <c r="N28" s="25">
        <f>'6A'!N28/$B28</f>
        <v>3.7631962733944311E-3</v>
      </c>
      <c r="O28" s="25">
        <f>'6A'!O28/$B28</f>
        <v>0</v>
      </c>
      <c r="P28" s="25">
        <f>'6A'!P28/$B28</f>
        <v>0</v>
      </c>
    </row>
    <row r="29" spans="1:16" ht="12.75" customHeight="1" x14ac:dyDescent="0.3">
      <c r="A29" s="41" t="s">
        <v>28</v>
      </c>
      <c r="B29" s="39">
        <f>'6A'!B29</f>
        <v>36581.805222408002</v>
      </c>
      <c r="C29" s="108">
        <f>'6A'!C29/$B29</f>
        <v>0.60021591454624712</v>
      </c>
      <c r="D29" s="35">
        <f>'6A'!D29/$B29</f>
        <v>0.58434834067064634</v>
      </c>
      <c r="E29" s="25">
        <f>'6A'!E29/$B29</f>
        <v>0</v>
      </c>
      <c r="F29" s="25">
        <f>'6A'!F29/$B29</f>
        <v>0</v>
      </c>
      <c r="G29" s="25">
        <f>'6A'!G29/$B29</f>
        <v>0</v>
      </c>
      <c r="H29" s="25">
        <f>'6A'!H29/$B29</f>
        <v>0</v>
      </c>
      <c r="I29" s="25">
        <f>'6A'!I29/$B29</f>
        <v>6.1474933487829344E-3</v>
      </c>
      <c r="J29" s="25">
        <f>'6A'!J29/$B29</f>
        <v>3.9836146129701975E-4</v>
      </c>
      <c r="K29" s="25">
        <f>'6A'!K29/$B29</f>
        <v>8.3692943383925963E-3</v>
      </c>
      <c r="L29" s="25">
        <f>'6A'!L29/$B29</f>
        <v>7.4239735159453691E-4</v>
      </c>
      <c r="M29" s="25">
        <f>'6A'!M29/$B29</f>
        <v>6.8761869268147368E-4</v>
      </c>
      <c r="N29" s="25">
        <f>'6A'!N29/$B29</f>
        <v>2.1199893915513955E-3</v>
      </c>
      <c r="O29" s="25">
        <f>'6A'!O29/$B29</f>
        <v>0</v>
      </c>
      <c r="P29" s="25">
        <f>'6A'!P29/$B29</f>
        <v>0</v>
      </c>
    </row>
    <row r="30" spans="1:16" ht="12.75" customHeight="1" x14ac:dyDescent="0.3">
      <c r="A30" s="41" t="s">
        <v>29</v>
      </c>
      <c r="B30" s="39">
        <f>'6A'!B30</f>
        <v>6789.7007761437899</v>
      </c>
      <c r="C30" s="108">
        <f>'6A'!C30/$B30</f>
        <v>0.26811621057113394</v>
      </c>
      <c r="D30" s="35">
        <f>'6A'!D30/$B30</f>
        <v>0.18056047786551341</v>
      </c>
      <c r="E30" s="25">
        <f>'6A'!E30/$B30</f>
        <v>5.7071734495504618E-4</v>
      </c>
      <c r="F30" s="25">
        <f>'6A'!F30/$B30</f>
        <v>3.4738700922449886E-3</v>
      </c>
      <c r="G30" s="25">
        <f>'6A'!G30/$B30</f>
        <v>2.3965171885860443E-3</v>
      </c>
      <c r="H30" s="25">
        <f>'6A'!H30/$B30</f>
        <v>0</v>
      </c>
      <c r="I30" s="25">
        <f>'6A'!I30/$B30</f>
        <v>4.7702714937231105E-2</v>
      </c>
      <c r="J30" s="25">
        <f>'6A'!J30/$B30</f>
        <v>1.4416264921365718E-2</v>
      </c>
      <c r="K30" s="25">
        <f>'6A'!K30/$B30</f>
        <v>2.5975828465000819E-2</v>
      </c>
      <c r="L30" s="25">
        <f>'6A'!L30/$B30</f>
        <v>2.2365487516367989E-3</v>
      </c>
      <c r="M30" s="25">
        <f>'6A'!M30/$B30</f>
        <v>5.8363991511066677E-4</v>
      </c>
      <c r="N30" s="25">
        <f>'6A'!N30/$B30</f>
        <v>2.8738898191517097E-3</v>
      </c>
      <c r="O30" s="25">
        <f>'6A'!O30/$B30</f>
        <v>0</v>
      </c>
      <c r="P30" s="25">
        <f>'6A'!P30/$B30</f>
        <v>5.9338140874989537E-2</v>
      </c>
    </row>
    <row r="31" spans="1:16" ht="12.75" customHeight="1" x14ac:dyDescent="0.3">
      <c r="A31" s="41" t="s">
        <v>30</v>
      </c>
      <c r="B31" s="39">
        <f>'6A'!B31</f>
        <v>8079.5833333333303</v>
      </c>
      <c r="C31" s="108">
        <f>'6A'!C31/$B31</f>
        <v>0.41834871847764399</v>
      </c>
      <c r="D31" s="35">
        <f>'6A'!D31/$B31</f>
        <v>0.28619462637305937</v>
      </c>
      <c r="E31" s="25">
        <f>'6A'!E31/$B31</f>
        <v>5.260172244855863E-4</v>
      </c>
      <c r="F31" s="25">
        <f>'6A'!F31/$B31</f>
        <v>4.2287659223351097E-4</v>
      </c>
      <c r="G31" s="25">
        <f>'6A'!G31/$B31</f>
        <v>2.1556392140683871E-3</v>
      </c>
      <c r="H31" s="25">
        <f>'6A'!H31/$B31</f>
        <v>1.0314063225207162E-5</v>
      </c>
      <c r="I31" s="25">
        <f>'6A'!I31/$B31</f>
        <v>1.3016347790211999E-2</v>
      </c>
      <c r="J31" s="25">
        <f>'6A'!J31/$B31</f>
        <v>4.8476097158475643E-4</v>
      </c>
      <c r="K31" s="25">
        <f>'6A'!K31/$B31</f>
        <v>2.1649218709710739E-2</v>
      </c>
      <c r="L31" s="25">
        <f>'6A'!L31/$B31</f>
        <v>1.2624413387654071E-2</v>
      </c>
      <c r="M31" s="25">
        <f>'6A'!M31/$B31</f>
        <v>0</v>
      </c>
      <c r="N31" s="25">
        <f>'6A'!N31/$B31</f>
        <v>1.3954927543705848E-2</v>
      </c>
      <c r="O31" s="25">
        <f>'6A'!O31/$B31</f>
        <v>2.0628126450415561E-5</v>
      </c>
      <c r="P31" s="25">
        <f>'6A'!P31/$B31</f>
        <v>0.14795523696560306</v>
      </c>
    </row>
    <row r="32" spans="1:16" ht="12.75" customHeight="1" x14ac:dyDescent="0.3">
      <c r="A32" s="41" t="s">
        <v>31</v>
      </c>
      <c r="B32" s="39">
        <f>'6A'!B32</f>
        <v>787.89468688594104</v>
      </c>
      <c r="C32" s="108">
        <f>'6A'!C32/$B32</f>
        <v>0.38273562835990593</v>
      </c>
      <c r="D32" s="35">
        <f>'6A'!D32/$B32</f>
        <v>0.18483770581919967</v>
      </c>
      <c r="E32" s="25">
        <f>'6A'!E32/$B32</f>
        <v>0</v>
      </c>
      <c r="F32" s="25">
        <f>'6A'!F32/$B32</f>
        <v>0</v>
      </c>
      <c r="G32" s="25">
        <f>'6A'!G32/$B32</f>
        <v>6.0433923025081944E-2</v>
      </c>
      <c r="H32" s="25">
        <f>'6A'!H32/$B32</f>
        <v>0</v>
      </c>
      <c r="I32" s="25">
        <f>'6A'!I32/$B32</f>
        <v>7.5825197122195136E-3</v>
      </c>
      <c r="J32" s="25">
        <f>'6A'!J32/$B32</f>
        <v>0.11102375199181951</v>
      </c>
      <c r="K32" s="25">
        <f>'6A'!K32/$B32</f>
        <v>5.7327956176375212E-2</v>
      </c>
      <c r="L32" s="25">
        <f>'6A'!L32/$B32</f>
        <v>0</v>
      </c>
      <c r="M32" s="25">
        <f>'6A'!M32/$B32</f>
        <v>0</v>
      </c>
      <c r="N32" s="25">
        <f>'6A'!N32/$B32</f>
        <v>5.8129912335118132E-3</v>
      </c>
      <c r="O32" s="25">
        <f>'6A'!O32/$B32</f>
        <v>0</v>
      </c>
      <c r="P32" s="25">
        <f>'6A'!P32/$B32</f>
        <v>0</v>
      </c>
    </row>
    <row r="33" spans="1:16" ht="12.75" customHeight="1" x14ac:dyDescent="0.3">
      <c r="A33" s="41" t="s">
        <v>32</v>
      </c>
      <c r="B33" s="39">
        <f>'6A'!B33</f>
        <v>5968.0332093561801</v>
      </c>
      <c r="C33" s="108">
        <f>'6A'!C33/$B33</f>
        <v>0.20303435330248568</v>
      </c>
      <c r="D33" s="35">
        <f>'6A'!D33/$B33</f>
        <v>0.18237765232650044</v>
      </c>
      <c r="E33" s="25">
        <f>'6A'!E33/$B33</f>
        <v>5.7264156301585793E-4</v>
      </c>
      <c r="F33" s="25">
        <f>'6A'!F33/$B33</f>
        <v>1.5781971690148593E-3</v>
      </c>
      <c r="G33" s="25">
        <f>'6A'!G33/$B33</f>
        <v>4.4690903166686785E-3</v>
      </c>
      <c r="H33" s="25">
        <f>'6A'!H33/$B33</f>
        <v>0</v>
      </c>
      <c r="I33" s="25">
        <f>'6A'!I33/$B33</f>
        <v>8.7712184807450799E-3</v>
      </c>
      <c r="J33" s="25">
        <f>'6A'!J33/$B33</f>
        <v>1.8716121102734917E-3</v>
      </c>
      <c r="K33" s="25">
        <f>'6A'!K33/$B33</f>
        <v>6.3409626499677839E-3</v>
      </c>
      <c r="L33" s="25">
        <f>'6A'!L33/$B33</f>
        <v>4.8742109415623571E-3</v>
      </c>
      <c r="M33" s="25">
        <f>'6A'!M33/$B33</f>
        <v>4.1907781133662809E-5</v>
      </c>
      <c r="N33" s="25">
        <f>'6A'!N33/$B33</f>
        <v>2.5556288013005987E-3</v>
      </c>
      <c r="O33" s="25">
        <f>'6A'!O33/$B33</f>
        <v>0</v>
      </c>
      <c r="P33" s="25">
        <f>'6A'!P33/$B33</f>
        <v>1.798864315217466E-2</v>
      </c>
    </row>
    <row r="34" spans="1:16" ht="12.75" customHeight="1" x14ac:dyDescent="0.3">
      <c r="A34" s="41" t="s">
        <v>33</v>
      </c>
      <c r="B34" s="39">
        <f>'6A'!B34</f>
        <v>1630.5833333333301</v>
      </c>
      <c r="C34" s="108">
        <f>'6A'!C34/$B34</f>
        <v>0.42433689374968164</v>
      </c>
      <c r="D34" s="35">
        <f>'6A'!D34/$B34</f>
        <v>0.22440844278632457</v>
      </c>
      <c r="E34" s="25">
        <f>'6A'!E34/$B34</f>
        <v>4.3440486533449299E-3</v>
      </c>
      <c r="F34" s="25">
        <f>'6A'!F34/$B34</f>
        <v>4.3440486533449299E-3</v>
      </c>
      <c r="G34" s="25">
        <f>'6A'!G34/$B34</f>
        <v>0.16676036183370016</v>
      </c>
      <c r="H34" s="25">
        <f>'6A'!H34/$B34</f>
        <v>5.1106454745232377E-5</v>
      </c>
      <c r="I34" s="25">
        <f>'6A'!I34/$B34</f>
        <v>5.499054530587226E-2</v>
      </c>
      <c r="J34" s="25">
        <f>'6A'!J34/$B34</f>
        <v>4.7529002913068016E-3</v>
      </c>
      <c r="K34" s="25">
        <f>'6A'!K34/$B34</f>
        <v>3.8483160423161522E-2</v>
      </c>
      <c r="L34" s="25">
        <f>'6A'!L34/$B34</f>
        <v>0</v>
      </c>
      <c r="M34" s="25">
        <f>'6A'!M34/$B34</f>
        <v>5.6217100219757886E-3</v>
      </c>
      <c r="N34" s="25">
        <f>'6A'!N34/$B34</f>
        <v>3.6796647416568787E-3</v>
      </c>
      <c r="O34" s="25">
        <f>'6A'!O34/$B34</f>
        <v>0</v>
      </c>
      <c r="P34" s="25">
        <f>'6A'!P34/$B34</f>
        <v>4.8551132007972723E-3</v>
      </c>
    </row>
    <row r="35" spans="1:16" ht="12.75" customHeight="1" x14ac:dyDescent="0.3">
      <c r="A35" s="41" t="s">
        <v>34</v>
      </c>
      <c r="B35" s="39">
        <f>'6A'!B35</f>
        <v>1988.20071989998</v>
      </c>
      <c r="C35" s="108">
        <f>'6A'!C35/$B35</f>
        <v>0.11896013526712956</v>
      </c>
      <c r="D35" s="35">
        <f>'6A'!D35/$B35</f>
        <v>0.10148157655452625</v>
      </c>
      <c r="E35" s="25">
        <f>'6A'!E35/$B35</f>
        <v>0</v>
      </c>
      <c r="F35" s="25">
        <f>'6A'!F35/$B35</f>
        <v>0</v>
      </c>
      <c r="G35" s="25">
        <f>'6A'!G35/$B35</f>
        <v>4.8201370201625517E-3</v>
      </c>
      <c r="H35" s="25">
        <f>'6A'!H35/$B35</f>
        <v>6.2872849964821229E-4</v>
      </c>
      <c r="I35" s="25">
        <f>'6A'!I35/$B35</f>
        <v>8.3829821889045818E-4</v>
      </c>
      <c r="J35" s="25">
        <f>'6A'!J35/$B35</f>
        <v>5.8679521387828561E-4</v>
      </c>
      <c r="K35" s="25">
        <f>'6A'!K35/$B35</f>
        <v>2.0119221242379608E-3</v>
      </c>
      <c r="L35" s="25">
        <f>'6A'!L35/$B35</f>
        <v>2.1795585577102745E-3</v>
      </c>
      <c r="M35" s="25">
        <f>'6A'!M35/$B35</f>
        <v>3.0597848561186316E-3</v>
      </c>
      <c r="N35" s="25">
        <f>'6A'!N35/$B35</f>
        <v>5.8682571499674055E-4</v>
      </c>
      <c r="O35" s="25">
        <f>'6A'!O35/$B35</f>
        <v>0</v>
      </c>
      <c r="P35" s="25">
        <f>'6A'!P35/$B35</f>
        <v>1.0604638443866964E-2</v>
      </c>
    </row>
    <row r="36" spans="1:16" ht="12.75" customHeight="1" x14ac:dyDescent="0.3">
      <c r="A36" s="41" t="s">
        <v>35</v>
      </c>
      <c r="B36" s="39">
        <f>'6A'!B36</f>
        <v>4964.9181386991704</v>
      </c>
      <c r="C36" s="108">
        <f>'6A'!C36/$B36</f>
        <v>0.33301530498044551</v>
      </c>
      <c r="D36" s="35">
        <f>'6A'!D36/$B36</f>
        <v>0.31400470286748711</v>
      </c>
      <c r="E36" s="25">
        <f>'6A'!E36/$B36</f>
        <v>0</v>
      </c>
      <c r="F36" s="25">
        <f>'6A'!F36/$B36</f>
        <v>0</v>
      </c>
      <c r="G36" s="25">
        <f>'6A'!G36/$B36</f>
        <v>6.5739000870628107E-3</v>
      </c>
      <c r="H36" s="25">
        <f>'6A'!H36/$B36</f>
        <v>0</v>
      </c>
      <c r="I36" s="25">
        <f>'6A'!I36/$B36</f>
        <v>7.1026738742603259E-3</v>
      </c>
      <c r="J36" s="25">
        <f>'6A'!J36/$B36</f>
        <v>3.8342202897154853E-3</v>
      </c>
      <c r="K36" s="25">
        <f>'6A'!K36/$B36</f>
        <v>6.4384870360814604E-3</v>
      </c>
      <c r="L36" s="25">
        <f>'6A'!L36/$B36</f>
        <v>6.2426310325640539E-4</v>
      </c>
      <c r="M36" s="25">
        <f>'6A'!M36/$B36</f>
        <v>1.7143164807707208E-3</v>
      </c>
      <c r="N36" s="25">
        <f>'6A'!N36/$B36</f>
        <v>0</v>
      </c>
      <c r="O36" s="25">
        <f>'6A'!O36/$B36</f>
        <v>0</v>
      </c>
      <c r="P36" s="25">
        <f>'6A'!P36/$B36</f>
        <v>0</v>
      </c>
    </row>
    <row r="37" spans="1:16" ht="18" customHeight="1" x14ac:dyDescent="0.3">
      <c r="A37" s="41" t="s">
        <v>36</v>
      </c>
      <c r="B37" s="39">
        <f>'6A'!B37</f>
        <v>3044.5833333333298</v>
      </c>
      <c r="C37" s="108">
        <f>'6A'!C37/$B37</f>
        <v>0.62047351854386168</v>
      </c>
      <c r="D37" s="35">
        <f>'6A'!D37/$B37</f>
        <v>0.54993841521828335</v>
      </c>
      <c r="E37" s="25">
        <f>'6A'!E37/$B37</f>
        <v>0</v>
      </c>
      <c r="F37" s="25">
        <f>'6A'!F37/$B37</f>
        <v>0</v>
      </c>
      <c r="G37" s="25">
        <f>'6A'!G37/$B37</f>
        <v>3.120295606952241E-3</v>
      </c>
      <c r="H37" s="25">
        <f>'6A'!H37/$B37</f>
        <v>1.5054057752839751E-3</v>
      </c>
      <c r="I37" s="25">
        <f>'6A'!I37/$B37</f>
        <v>4.6038045709593703E-2</v>
      </c>
      <c r="J37" s="25">
        <f>'6A'!J37/$B37</f>
        <v>3.528123716983729E-2</v>
      </c>
      <c r="K37" s="25">
        <f>'6A'!K37/$B37</f>
        <v>1.0346243328315326E-2</v>
      </c>
      <c r="L37" s="25">
        <f>'6A'!L37/$B37</f>
        <v>1.4752976597782975E-2</v>
      </c>
      <c r="M37" s="25">
        <f>'6A'!M37/$B37</f>
        <v>0</v>
      </c>
      <c r="N37" s="25">
        <f>'6A'!N37/$B37</f>
        <v>1.1331599835773929E-2</v>
      </c>
      <c r="O37" s="25">
        <f>'6A'!O37/$B37</f>
        <v>0</v>
      </c>
      <c r="P37" s="25">
        <f>'6A'!P37/$B37</f>
        <v>0</v>
      </c>
    </row>
    <row r="38" spans="1:16" ht="12.75" customHeight="1" x14ac:dyDescent="0.3">
      <c r="A38" s="41" t="s">
        <v>37</v>
      </c>
      <c r="B38" s="39">
        <f>'6A'!B38</f>
        <v>5676.8333333333303</v>
      </c>
      <c r="C38" s="108">
        <f>'6A'!C38/$B38</f>
        <v>0.22117671236898459</v>
      </c>
      <c r="D38" s="35">
        <f>'6A'!D38/$B38</f>
        <v>0.1073808754880949</v>
      </c>
      <c r="E38" s="25">
        <f>'6A'!E38/$B38</f>
        <v>0</v>
      </c>
      <c r="F38" s="25">
        <f>'6A'!F38/$B38</f>
        <v>0</v>
      </c>
      <c r="G38" s="25">
        <f>'6A'!G38/$B38</f>
        <v>5.4343677519744019E-2</v>
      </c>
      <c r="H38" s="25">
        <f>'6A'!H38/$B38</f>
        <v>1.4679545521270082E-5</v>
      </c>
      <c r="I38" s="25">
        <f>'6A'!I38/$B38</f>
        <v>4.9323272951469453E-3</v>
      </c>
      <c r="J38" s="25">
        <f>'6A'!J38/$B38</f>
        <v>6.4590000293591001E-4</v>
      </c>
      <c r="K38" s="25">
        <f>'6A'!K38/$B38</f>
        <v>3.932650245148412E-2</v>
      </c>
      <c r="L38" s="25">
        <f>'6A'!L38/$B38</f>
        <v>3.2192243328146575E-2</v>
      </c>
      <c r="M38" s="25">
        <f>'6A'!M38/$B38</f>
        <v>7.9416341270074266E-3</v>
      </c>
      <c r="N38" s="25">
        <f>'6A'!N38/$B38</f>
        <v>8.0737500366988627E-4</v>
      </c>
      <c r="O38" s="25">
        <f>'6A'!O38/$B38</f>
        <v>0</v>
      </c>
      <c r="P38" s="25">
        <f>'6A'!P38/$B38</f>
        <v>2.5410293297319527E-2</v>
      </c>
    </row>
    <row r="39" spans="1:16" ht="12.75" customHeight="1" x14ac:dyDescent="0.3">
      <c r="A39" s="41" t="s">
        <v>38</v>
      </c>
      <c r="B39" s="39">
        <f>'6A'!B39</f>
        <v>6622.1310090565303</v>
      </c>
      <c r="C39" s="108">
        <f>'6A'!C39/$B39</f>
        <v>0.1946717104478588</v>
      </c>
      <c r="D39" s="35">
        <f>'6A'!D39/$B39</f>
        <v>0.12761763335294063</v>
      </c>
      <c r="E39" s="25">
        <f>'6A'!E39/$B39</f>
        <v>1.6899571474345419E-2</v>
      </c>
      <c r="F39" s="25">
        <f>'6A'!F39/$B39</f>
        <v>0</v>
      </c>
      <c r="G39" s="25">
        <f>'6A'!G39/$B39</f>
        <v>1.4933967369163637E-2</v>
      </c>
      <c r="H39" s="25">
        <f>'6A'!H39/$B39</f>
        <v>0</v>
      </c>
      <c r="I39" s="25">
        <f>'6A'!I39/$B39</f>
        <v>3.3019319136353323E-2</v>
      </c>
      <c r="J39" s="25">
        <f>'6A'!J39/$B39</f>
        <v>5.0813961857106849E-3</v>
      </c>
      <c r="K39" s="25">
        <f>'6A'!K39/$B39</f>
        <v>2.1274955017116355E-2</v>
      </c>
      <c r="L39" s="25">
        <f>'6A'!L39/$B39</f>
        <v>9.5688722399775578E-3</v>
      </c>
      <c r="M39" s="25">
        <f>'6A'!M39/$B39</f>
        <v>0</v>
      </c>
      <c r="N39" s="25">
        <f>'6A'!N39/$B39</f>
        <v>1.986878847085035E-3</v>
      </c>
      <c r="O39" s="25">
        <f>'6A'!O39/$B39</f>
        <v>0</v>
      </c>
      <c r="P39" s="25">
        <f>'6A'!P39/$B39</f>
        <v>0</v>
      </c>
    </row>
    <row r="40" spans="1:16" ht="12.75" customHeight="1" x14ac:dyDescent="0.3">
      <c r="A40" s="41" t="s">
        <v>39</v>
      </c>
      <c r="B40" s="39">
        <f>'6A'!B40</f>
        <v>85667.927772448806</v>
      </c>
      <c r="C40" s="108">
        <f>'6A'!C40/$B40</f>
        <v>0.29861637400634827</v>
      </c>
      <c r="D40" s="35">
        <f>'6A'!D40/$B40</f>
        <v>0.27032927741752838</v>
      </c>
      <c r="E40" s="25">
        <f>'6A'!E40/$B40</f>
        <v>5.9309087067793836E-3</v>
      </c>
      <c r="F40" s="25">
        <f>'6A'!F40/$B40</f>
        <v>0</v>
      </c>
      <c r="G40" s="25">
        <f>'6A'!G40/$B40</f>
        <v>9.3605214896351034E-3</v>
      </c>
      <c r="H40" s="25">
        <f>'6A'!H40/$B40</f>
        <v>0</v>
      </c>
      <c r="I40" s="25">
        <f>'6A'!I40/$B40</f>
        <v>5.2291682156003529E-3</v>
      </c>
      <c r="J40" s="25">
        <f>'6A'!J40/$B40</f>
        <v>1.4659748540690553E-4</v>
      </c>
      <c r="K40" s="25">
        <f>'6A'!K40/$B40</f>
        <v>1.1486238514079485E-2</v>
      </c>
      <c r="L40" s="25">
        <f>'6A'!L40/$B40</f>
        <v>4.9526347187165767E-3</v>
      </c>
      <c r="M40" s="25">
        <f>'6A'!M40/$B40</f>
        <v>3.5802399639566847E-3</v>
      </c>
      <c r="N40" s="25">
        <f>'6A'!N40/$B40</f>
        <v>0</v>
      </c>
      <c r="O40" s="25">
        <f>'6A'!O40/$B40</f>
        <v>0</v>
      </c>
      <c r="P40" s="25">
        <f>'6A'!P40/$B40</f>
        <v>0</v>
      </c>
    </row>
    <row r="41" spans="1:16" ht="12.75" customHeight="1" x14ac:dyDescent="0.3">
      <c r="A41" s="41" t="s">
        <v>40</v>
      </c>
      <c r="B41" s="39">
        <f>'6A'!B41</f>
        <v>4124.8779170319303</v>
      </c>
      <c r="C41" s="108">
        <f>'6A'!C41/$B41</f>
        <v>0.13950087525375982</v>
      </c>
      <c r="D41" s="35">
        <f>'6A'!D41/$B41</f>
        <v>4.5731980496070947E-2</v>
      </c>
      <c r="E41" s="25">
        <f>'6A'!E41/$B41</f>
        <v>2.553202743984817E-3</v>
      </c>
      <c r="F41" s="25">
        <f>'6A'!F41/$B41</f>
        <v>1.2971269219837645E-3</v>
      </c>
      <c r="G41" s="25">
        <f>'6A'!G41/$B41</f>
        <v>1.5673420195553133E-2</v>
      </c>
      <c r="H41" s="25">
        <f>'6A'!H41/$B41</f>
        <v>0</v>
      </c>
      <c r="I41" s="25">
        <f>'6A'!I41/$B41</f>
        <v>6.892570902658722E-2</v>
      </c>
      <c r="J41" s="25">
        <f>'6A'!J41/$B41</f>
        <v>2.6305167922053454E-3</v>
      </c>
      <c r="K41" s="25">
        <f>'6A'!K41/$B41</f>
        <v>1.9943348292674936E-2</v>
      </c>
      <c r="L41" s="25">
        <f>'6A'!L41/$B41</f>
        <v>0</v>
      </c>
      <c r="M41" s="25">
        <f>'6A'!M41/$B41</f>
        <v>0</v>
      </c>
      <c r="N41" s="25">
        <f>'6A'!N41/$B41</f>
        <v>1.5332450212156941E-3</v>
      </c>
      <c r="O41" s="25">
        <f>'6A'!O41/$B41</f>
        <v>0</v>
      </c>
      <c r="P41" s="25">
        <f>'6A'!P41/$B41</f>
        <v>0</v>
      </c>
    </row>
    <row r="42" spans="1:16" ht="12.75" customHeight="1" x14ac:dyDescent="0.3">
      <c r="A42" s="41" t="s">
        <v>41</v>
      </c>
      <c r="B42" s="39">
        <f>'6A'!B42</f>
        <v>463.40049538579001</v>
      </c>
      <c r="C42" s="108">
        <f>'6A'!C42/$B42</f>
        <v>0.32186266705746525</v>
      </c>
      <c r="D42" s="35">
        <f>'6A'!D42/$B42</f>
        <v>0.21050036668577052</v>
      </c>
      <c r="E42" s="25">
        <f>'6A'!E42/$B42</f>
        <v>1.8001392331525764E-4</v>
      </c>
      <c r="F42" s="25">
        <f>'6A'!F42/$B42</f>
        <v>3.7788497974111518E-3</v>
      </c>
      <c r="G42" s="25">
        <f>'6A'!G42/$B42</f>
        <v>6.9083576498416441E-2</v>
      </c>
      <c r="H42" s="25">
        <f>'6A'!H42/$B42</f>
        <v>0</v>
      </c>
      <c r="I42" s="25">
        <f>'6A'!I42/$B42</f>
        <v>2.9148480232346338E-2</v>
      </c>
      <c r="J42" s="25">
        <f>'6A'!J42/$B42</f>
        <v>0</v>
      </c>
      <c r="K42" s="25">
        <f>'6A'!K42/$B42</f>
        <v>4.5696584235414152E-2</v>
      </c>
      <c r="L42" s="25">
        <f>'6A'!L42/$B42</f>
        <v>1.2597424012142757E-3</v>
      </c>
      <c r="M42" s="25">
        <f>'6A'!M42/$B42</f>
        <v>8.8172562010132727E-3</v>
      </c>
      <c r="N42" s="25">
        <f>'6A'!N42/$B42</f>
        <v>2.6987505359079927E-3</v>
      </c>
      <c r="O42" s="25">
        <f>'6A'!O42/$B42</f>
        <v>1.8001392331525764E-4</v>
      </c>
      <c r="P42" s="25">
        <f>'6A'!P42/$B42</f>
        <v>1.0791641633679293E-3</v>
      </c>
    </row>
    <row r="43" spans="1:16" ht="12.75" customHeight="1" x14ac:dyDescent="0.3">
      <c r="A43" s="41" t="s">
        <v>42</v>
      </c>
      <c r="B43" s="39">
        <f>'6A'!B43</f>
        <v>10164.3319139665</v>
      </c>
      <c r="C43" s="108">
        <f>'6A'!C43/$B43</f>
        <v>0.40167429811362276</v>
      </c>
      <c r="D43" s="35">
        <f>'6A'!D43/$B43</f>
        <v>0.17274977653496343</v>
      </c>
      <c r="E43" s="25">
        <f>'6A'!E43/$B43</f>
        <v>0</v>
      </c>
      <c r="F43" s="25">
        <f>'6A'!F43/$B43</f>
        <v>4.6954377628895183E-3</v>
      </c>
      <c r="G43" s="25">
        <f>'6A'!G43/$B43</f>
        <v>0.1071809518074963</v>
      </c>
      <c r="H43" s="25">
        <f>'6A'!H43/$B43</f>
        <v>3.4519738659095352E-3</v>
      </c>
      <c r="I43" s="25">
        <f>'6A'!I43/$B43</f>
        <v>2.3261049312149631E-2</v>
      </c>
      <c r="J43" s="25">
        <f>'6A'!J43/$B43</f>
        <v>4.7168209124945955E-4</v>
      </c>
      <c r="K43" s="25">
        <f>'6A'!K43/$B43</f>
        <v>2.5818415402469597E-2</v>
      </c>
      <c r="L43" s="25">
        <f>'6A'!L43/$B43</f>
        <v>2.8325576665095206E-2</v>
      </c>
      <c r="M43" s="25">
        <f>'6A'!M43/$B43</f>
        <v>1.9281980710758591E-3</v>
      </c>
      <c r="N43" s="25">
        <f>'6A'!N43/$B43</f>
        <v>1.7942481107168424E-3</v>
      </c>
      <c r="O43" s="25">
        <f>'6A'!O43/$B43</f>
        <v>0</v>
      </c>
      <c r="P43" s="25">
        <f>'6A'!P43/$B43</f>
        <v>0.13762971809113439</v>
      </c>
    </row>
    <row r="44" spans="1:16" ht="12.75" customHeight="1" x14ac:dyDescent="0.3">
      <c r="A44" s="41" t="s">
        <v>43</v>
      </c>
      <c r="B44" s="39">
        <f>'6A'!B44</f>
        <v>1719.4329217454599</v>
      </c>
      <c r="C44" s="108">
        <f>'6A'!C44/$B44</f>
        <v>0.32225910946349839</v>
      </c>
      <c r="D44" s="35">
        <f>'6A'!D44/$B44</f>
        <v>8.3793285259211606E-2</v>
      </c>
      <c r="E44" s="25">
        <f>'6A'!E44/$B44</f>
        <v>0</v>
      </c>
      <c r="F44" s="25">
        <f>'6A'!F44/$B44</f>
        <v>0</v>
      </c>
      <c r="G44" s="25">
        <f>'6A'!G44/$B44</f>
        <v>3.1487172910266488E-2</v>
      </c>
      <c r="H44" s="25">
        <f>'6A'!H44/$B44</f>
        <v>0</v>
      </c>
      <c r="I44" s="25">
        <f>'6A'!I44/$B44</f>
        <v>6.9193380116386122E-2</v>
      </c>
      <c r="J44" s="25">
        <f>'6A'!J44/$B44</f>
        <v>1.5963090674988512E-2</v>
      </c>
      <c r="K44" s="25">
        <f>'6A'!K44/$B44</f>
        <v>0.11760382083107158</v>
      </c>
      <c r="L44" s="25">
        <f>'6A'!L44/$B44</f>
        <v>0</v>
      </c>
      <c r="M44" s="25">
        <f>'6A'!M44/$B44</f>
        <v>3.9298060029336307E-2</v>
      </c>
      <c r="N44" s="25">
        <f>'6A'!N44/$B44</f>
        <v>3.6392533635007168E-3</v>
      </c>
      <c r="O44" s="25">
        <f>'6A'!O44/$B44</f>
        <v>0</v>
      </c>
      <c r="P44" s="25">
        <f>'6A'!P44/$B44</f>
        <v>0</v>
      </c>
    </row>
    <row r="45" spans="1:16" ht="12.75" customHeight="1" x14ac:dyDescent="0.3">
      <c r="A45" s="41" t="s">
        <v>44</v>
      </c>
      <c r="B45" s="39">
        <f>'6A'!B45</f>
        <v>34987.9790442632</v>
      </c>
      <c r="C45" s="108">
        <f>'6A'!C45/$B45</f>
        <v>0.6765428099972407</v>
      </c>
      <c r="D45" s="35">
        <f>'6A'!D45/$B45</f>
        <v>0.49966974494891853</v>
      </c>
      <c r="E45" s="25">
        <f>'6A'!E45/$B45</f>
        <v>5.3624599320045425E-4</v>
      </c>
      <c r="F45" s="25">
        <f>'6A'!F45/$B45</f>
        <v>1.3246443697219122E-3</v>
      </c>
      <c r="G45" s="25">
        <f>'6A'!G45/$B45</f>
        <v>7.601082325892009E-3</v>
      </c>
      <c r="H45" s="25">
        <f>'6A'!H45/$B45</f>
        <v>1.38374752491861E-4</v>
      </c>
      <c r="I45" s="25">
        <f>'6A'!I45/$B45</f>
        <v>3.42000567759237E-2</v>
      </c>
      <c r="J45" s="25">
        <f>'6A'!J45/$B45</f>
        <v>3.5265427716946711E-4</v>
      </c>
      <c r="K45" s="25">
        <f>'6A'!K45/$B45</f>
        <v>3.5266370980113989E-3</v>
      </c>
      <c r="L45" s="25">
        <f>'6A'!L45/$B45</f>
        <v>5.245647665945663E-4</v>
      </c>
      <c r="M45" s="25">
        <f>'6A'!M45/$B45</f>
        <v>1.8696967918268054E-3</v>
      </c>
      <c r="N45" s="25">
        <f>'6A'!N45/$B45</f>
        <v>2.8287903877403748E-3</v>
      </c>
      <c r="O45" s="25">
        <f>'6A'!O45/$B45</f>
        <v>0</v>
      </c>
      <c r="P45" s="25">
        <f>'6A'!P45/$B45</f>
        <v>0.14918379064055337</v>
      </c>
    </row>
    <row r="46" spans="1:16" ht="12.75" customHeight="1" x14ac:dyDescent="0.3">
      <c r="A46" s="41" t="s">
        <v>45</v>
      </c>
      <c r="B46" s="39">
        <f>'6A'!B46</f>
        <v>21553.4945717099</v>
      </c>
      <c r="C46" s="108">
        <f>'6A'!C46/$B46</f>
        <v>0.26480567144730155</v>
      </c>
      <c r="D46" s="35">
        <f>'6A'!D46/$B46</f>
        <v>0.2050341121720255</v>
      </c>
      <c r="E46" s="25">
        <f>'6A'!E46/$B46</f>
        <v>1.1437949282774811E-5</v>
      </c>
      <c r="F46" s="25">
        <f>'6A'!F46/$B46</f>
        <v>0</v>
      </c>
      <c r="G46" s="25">
        <f>'6A'!G46/$B46</f>
        <v>9.0586124953038495E-4</v>
      </c>
      <c r="H46" s="25">
        <f>'6A'!H46/$B46</f>
        <v>0</v>
      </c>
      <c r="I46" s="25">
        <f>'6A'!I46/$B46</f>
        <v>2.3478217751708306E-2</v>
      </c>
      <c r="J46" s="25">
        <f>'6A'!J46/$B46</f>
        <v>2.0097122546603029E-2</v>
      </c>
      <c r="K46" s="25">
        <f>'6A'!K46/$B46</f>
        <v>1.747242758183783E-2</v>
      </c>
      <c r="L46" s="25">
        <f>'6A'!L46/$B46</f>
        <v>1.330819623240995E-2</v>
      </c>
      <c r="M46" s="25">
        <f>'6A'!M46/$B46</f>
        <v>0</v>
      </c>
      <c r="N46" s="25">
        <f>'6A'!N46/$B46</f>
        <v>8.6342882627570231E-3</v>
      </c>
      <c r="O46" s="25">
        <f>'6A'!O46/$B46</f>
        <v>0</v>
      </c>
      <c r="P46" s="25">
        <f>'6A'!P46/$B46</f>
        <v>1.0476318877202312E-4</v>
      </c>
    </row>
    <row r="47" spans="1:16" ht="18" customHeight="1" x14ac:dyDescent="0.3">
      <c r="A47" s="41" t="s">
        <v>46</v>
      </c>
      <c r="B47" s="39">
        <f>'6A'!B47</f>
        <v>3974.5163131122099</v>
      </c>
      <c r="C47" s="108">
        <f>'6A'!C47/$B47</f>
        <v>8.0722090104123109E-2</v>
      </c>
      <c r="D47" s="35">
        <f>'6A'!D47/$B47</f>
        <v>5.1321486298145742E-3</v>
      </c>
      <c r="E47" s="25">
        <f>'6A'!E47/$B47</f>
        <v>4.7500061313088893E-3</v>
      </c>
      <c r="F47" s="25">
        <f>'6A'!F47/$B47</f>
        <v>5.8549112441182279E-5</v>
      </c>
      <c r="G47" s="25">
        <f>'6A'!G47/$B47</f>
        <v>2.2882540077259022E-2</v>
      </c>
      <c r="H47" s="25">
        <f>'6A'!H47/$B47</f>
        <v>0</v>
      </c>
      <c r="I47" s="25">
        <f>'6A'!I47/$B47</f>
        <v>1.2556102123777791E-2</v>
      </c>
      <c r="J47" s="25">
        <f>'6A'!J47/$B47</f>
        <v>1.4354219018350552E-2</v>
      </c>
      <c r="K47" s="25">
        <f>'6A'!K47/$B47</f>
        <v>2.0504447429846868E-2</v>
      </c>
      <c r="L47" s="25">
        <f>'6A'!L47/$B47</f>
        <v>2.5689984670849765E-3</v>
      </c>
      <c r="M47" s="25">
        <f>'6A'!M47/$B47</f>
        <v>0</v>
      </c>
      <c r="N47" s="25">
        <f>'6A'!N47/$B47</f>
        <v>5.8549112441182279E-5</v>
      </c>
      <c r="O47" s="25">
        <f>'6A'!O47/$B47</f>
        <v>4.2552846888317485E-4</v>
      </c>
      <c r="P47" s="25">
        <f>'6A'!P47/$B47</f>
        <v>0</v>
      </c>
    </row>
    <row r="48" spans="1:16" ht="12.75" customHeight="1" x14ac:dyDescent="0.3">
      <c r="A48" s="41" t="s">
        <v>47</v>
      </c>
      <c r="B48" s="39">
        <f>'6A'!B48</f>
        <v>2685.7656806998102</v>
      </c>
      <c r="C48" s="108">
        <f>'6A'!C48/$B48</f>
        <v>0.56025892940356026</v>
      </c>
      <c r="D48" s="35">
        <f>'6A'!D48/$B48</f>
        <v>0.11179836098571801</v>
      </c>
      <c r="E48" s="25">
        <f>'6A'!E48/$B48</f>
        <v>0</v>
      </c>
      <c r="F48" s="25">
        <f>'6A'!F48/$B48</f>
        <v>0</v>
      </c>
      <c r="G48" s="25">
        <f>'6A'!G48/$B48</f>
        <v>1.1187992306132578E-3</v>
      </c>
      <c r="H48" s="25">
        <f>'6A'!H48/$B48</f>
        <v>6.2055550066915317E-5</v>
      </c>
      <c r="I48" s="25">
        <f>'6A'!I48/$B48</f>
        <v>0.24275818660208373</v>
      </c>
      <c r="J48" s="25">
        <f>'6A'!J48/$B48</f>
        <v>5.9132705504448665E-4</v>
      </c>
      <c r="K48" s="25">
        <f>'6A'!K48/$B48</f>
        <v>7.0514019149343493E-3</v>
      </c>
      <c r="L48" s="25">
        <f>'6A'!L48/$B48</f>
        <v>9.3083325100371133E-5</v>
      </c>
      <c r="M48" s="25">
        <f>'6A'!M48/$B48</f>
        <v>3.7854416441387428E-2</v>
      </c>
      <c r="N48" s="25">
        <f>'6A'!N48/$B48</f>
        <v>6.4070159568669835E-3</v>
      </c>
      <c r="O48" s="25">
        <f>'6A'!O48/$B48</f>
        <v>0</v>
      </c>
      <c r="P48" s="25">
        <f>'6A'!P48/$B48</f>
        <v>0.3967166901265764</v>
      </c>
    </row>
    <row r="49" spans="1:16" ht="12.75" customHeight="1" x14ac:dyDescent="0.3">
      <c r="A49" s="41" t="s">
        <v>48</v>
      </c>
      <c r="B49" s="39">
        <f>'6A'!B49</f>
        <v>2576.2122012732002</v>
      </c>
      <c r="C49" s="108">
        <f>'6A'!C49/$B49</f>
        <v>0.26878415252259302</v>
      </c>
      <c r="D49" s="35">
        <f>'6A'!D49/$B49</f>
        <v>0.23047724563674968</v>
      </c>
      <c r="E49" s="25">
        <f>'6A'!E49/$B49</f>
        <v>0</v>
      </c>
      <c r="F49" s="25">
        <f>'6A'!F49/$B49</f>
        <v>0</v>
      </c>
      <c r="G49" s="25">
        <f>'6A'!G49/$B49</f>
        <v>3.2055966052826177E-3</v>
      </c>
      <c r="H49" s="25">
        <f>'6A'!H49/$B49</f>
        <v>0</v>
      </c>
      <c r="I49" s="25">
        <f>'6A'!I49/$B49</f>
        <v>2.8318169985795349E-2</v>
      </c>
      <c r="J49" s="25">
        <f>'6A'!J49/$B49</f>
        <v>1.1651070608760239E-3</v>
      </c>
      <c r="K49" s="25">
        <f>'6A'!K49/$B49</f>
        <v>9.0352413282574831E-3</v>
      </c>
      <c r="L49" s="25">
        <f>'6A'!L49/$B49</f>
        <v>9.882079325900029E-4</v>
      </c>
      <c r="M49" s="25">
        <f>'6A'!M49/$B49</f>
        <v>0</v>
      </c>
      <c r="N49" s="25">
        <f>'6A'!N49/$B49</f>
        <v>1.9901036617477122E-3</v>
      </c>
      <c r="O49" s="25">
        <f>'6A'!O49/$B49</f>
        <v>0</v>
      </c>
      <c r="P49" s="25">
        <f>'6A'!P49/$B49</f>
        <v>4.4513053296010695E-3</v>
      </c>
    </row>
    <row r="50" spans="1:16" ht="12.75" customHeight="1" x14ac:dyDescent="0.3">
      <c r="A50" s="41" t="s">
        <v>49</v>
      </c>
      <c r="B50" s="39">
        <f>'6A'!B50</f>
        <v>383.41906402427998</v>
      </c>
      <c r="C50" s="108">
        <f>'6A'!C50/$B50</f>
        <v>0.6410306536576903</v>
      </c>
      <c r="D50" s="35">
        <f>'6A'!D50/$B50</f>
        <v>0.18925412905094988</v>
      </c>
      <c r="E50" s="25">
        <f>'6A'!E50/$B50</f>
        <v>0</v>
      </c>
      <c r="F50" s="25">
        <f>'6A'!F50/$B50</f>
        <v>2.316542192208746E-2</v>
      </c>
      <c r="G50" s="25">
        <f>'6A'!G50/$B50</f>
        <v>0</v>
      </c>
      <c r="H50" s="25">
        <f>'6A'!H50/$B50</f>
        <v>0</v>
      </c>
      <c r="I50" s="25">
        <f>'6A'!I50/$B50</f>
        <v>0.19021270272013871</v>
      </c>
      <c r="J50" s="25">
        <f>'6A'!J50/$B50</f>
        <v>0.31349755334693608</v>
      </c>
      <c r="K50" s="25">
        <f>'6A'!K50/$B50</f>
        <v>2.1758116131054099E-2</v>
      </c>
      <c r="L50" s="25">
        <f>'6A'!L50/$B50</f>
        <v>5.438283116733598E-3</v>
      </c>
      <c r="M50" s="25">
        <f>'6A'!M50/$B50</f>
        <v>3.5434082806743171E-2</v>
      </c>
      <c r="N50" s="25">
        <f>'6A'!N50/$B50</f>
        <v>7.1630310187807246E-3</v>
      </c>
      <c r="O50" s="25">
        <f>'6A'!O50/$B50</f>
        <v>5.6613147118629538E-3</v>
      </c>
      <c r="P50" s="25">
        <f>'6A'!P50/$B50</f>
        <v>0</v>
      </c>
    </row>
    <row r="51" spans="1:16" ht="12.75" customHeight="1" x14ac:dyDescent="0.3">
      <c r="A51" s="41" t="s">
        <v>50</v>
      </c>
      <c r="B51" s="39">
        <f>'6A'!B51</f>
        <v>6332.6406510136403</v>
      </c>
      <c r="C51" s="108">
        <f>'6A'!C51/$B51</f>
        <v>0.42002339656603871</v>
      </c>
      <c r="D51" s="35">
        <f>'6A'!D51/$B51</f>
        <v>0.28616228509170882</v>
      </c>
      <c r="E51" s="25">
        <f>'6A'!E51/$B51</f>
        <v>0</v>
      </c>
      <c r="F51" s="25">
        <f>'6A'!F51/$B51</f>
        <v>0</v>
      </c>
      <c r="G51" s="25">
        <f>'6A'!G51/$B51</f>
        <v>4.2493794388817022E-2</v>
      </c>
      <c r="H51" s="25">
        <f>'6A'!H51/$B51</f>
        <v>0</v>
      </c>
      <c r="I51" s="25">
        <f>'6A'!I51/$B51</f>
        <v>3.3480826691631001E-2</v>
      </c>
      <c r="J51" s="25">
        <f>'6A'!J51/$B51</f>
        <v>6.6708185235082283E-3</v>
      </c>
      <c r="K51" s="25">
        <f>'6A'!K51/$B51</f>
        <v>2.734765663990666E-2</v>
      </c>
      <c r="L51" s="25">
        <f>'6A'!L51/$B51</f>
        <v>8.3469051780247855E-2</v>
      </c>
      <c r="M51" s="25">
        <f>'6A'!M51/$B51</f>
        <v>1.4532774225043545E-2</v>
      </c>
      <c r="N51" s="25">
        <f>'6A'!N51/$B51</f>
        <v>8.3364354736775344E-3</v>
      </c>
      <c r="O51" s="25">
        <f>'6A'!O51/$B51</f>
        <v>0</v>
      </c>
      <c r="P51" s="25">
        <f>'6A'!P51/$B51</f>
        <v>3.5737229458240823E-2</v>
      </c>
    </row>
    <row r="52" spans="1:16" ht="12.75" customHeight="1" x14ac:dyDescent="0.3">
      <c r="A52" s="41" t="s">
        <v>51</v>
      </c>
      <c r="B52" s="39">
        <f>'6A'!B52</f>
        <v>7347.8812462576398</v>
      </c>
      <c r="C52" s="108">
        <f>'6A'!C52/$B52</f>
        <v>0.14634507242363723</v>
      </c>
      <c r="D52" s="35">
        <f>'6A'!D52/$B52</f>
        <v>0.12172080898036329</v>
      </c>
      <c r="E52" s="25">
        <f>'6A'!E52/$B52</f>
        <v>2.2590720910660691E-2</v>
      </c>
      <c r="F52" s="25">
        <f>'6A'!F52/$B52</f>
        <v>8.742486494178827E-3</v>
      </c>
      <c r="G52" s="25">
        <f>'6A'!G52/$B52</f>
        <v>0</v>
      </c>
      <c r="H52" s="25">
        <f>'6A'!H52/$B52</f>
        <v>0</v>
      </c>
      <c r="I52" s="25">
        <f>'6A'!I52/$B52</f>
        <v>0</v>
      </c>
      <c r="J52" s="25">
        <f>'6A'!J52/$B52</f>
        <v>0</v>
      </c>
      <c r="K52" s="25">
        <f>'6A'!K52/$B52</f>
        <v>0</v>
      </c>
      <c r="L52" s="25">
        <f>'6A'!L52/$B52</f>
        <v>0</v>
      </c>
      <c r="M52" s="25">
        <f>'6A'!M52/$B52</f>
        <v>0</v>
      </c>
      <c r="N52" s="25">
        <f>'6A'!N52/$B52</f>
        <v>0</v>
      </c>
      <c r="O52" s="25">
        <f>'6A'!O52/$B52</f>
        <v>0</v>
      </c>
      <c r="P52" s="25">
        <f>'6A'!P52/$B52</f>
        <v>0</v>
      </c>
    </row>
    <row r="53" spans="1:16" ht="12.75" customHeight="1" x14ac:dyDescent="0.3">
      <c r="A53" s="41" t="s">
        <v>52</v>
      </c>
      <c r="B53" s="39">
        <f>'6A'!B53</f>
        <v>1238.5454348306901</v>
      </c>
      <c r="C53" s="108">
        <f>'6A'!C53/$B53</f>
        <v>0.40185264519691249</v>
      </c>
      <c r="D53" s="35">
        <f>'6A'!D53/$B53</f>
        <v>0.2836150184936872</v>
      </c>
      <c r="E53" s="25">
        <f>'6A'!E53/$B53</f>
        <v>2.749134434601873E-4</v>
      </c>
      <c r="F53" s="25">
        <f>'6A'!F53/$B53</f>
        <v>1.2949327063892695E-3</v>
      </c>
      <c r="G53" s="25">
        <f>'6A'!G53/$B53</f>
        <v>5.6065311019726791E-3</v>
      </c>
      <c r="H53" s="25">
        <f>'6A'!H53/$B53</f>
        <v>1.3459203647828049E-4</v>
      </c>
      <c r="I53" s="25">
        <f>'6A'!I53/$B53</f>
        <v>1.3444501552105102E-2</v>
      </c>
      <c r="J53" s="25">
        <f>'6A'!J53/$B53</f>
        <v>0</v>
      </c>
      <c r="K53" s="25">
        <f>'6A'!K53/$B53</f>
        <v>2.0101711662547705E-2</v>
      </c>
      <c r="L53" s="25">
        <f>'6A'!L53/$B53</f>
        <v>1.0474485708915422E-2</v>
      </c>
      <c r="M53" s="25">
        <f>'6A'!M53/$B53</f>
        <v>3.9878616587031342E-3</v>
      </c>
      <c r="N53" s="25">
        <f>'6A'!N53/$B53</f>
        <v>1.5652459726316474E-3</v>
      </c>
      <c r="O53" s="25">
        <f>'6A'!O53/$B53</f>
        <v>0</v>
      </c>
      <c r="P53" s="25">
        <f>'6A'!P53/$B53</f>
        <v>0.10536107875289104</v>
      </c>
    </row>
    <row r="54" spans="1:16" ht="12.75" customHeight="1" x14ac:dyDescent="0.3">
      <c r="A54" s="41" t="s">
        <v>53</v>
      </c>
      <c r="B54" s="39">
        <f>'6A'!B54</f>
        <v>1448.4166666666699</v>
      </c>
      <c r="C54" s="108">
        <f>'6A'!C54/$B54</f>
        <v>0.40383177032391621</v>
      </c>
      <c r="D54" s="35">
        <f>'6A'!D54/$B54</f>
        <v>0.36804556699844554</v>
      </c>
      <c r="E54" s="25">
        <f>'6A'!E54/$B54</f>
        <v>0</v>
      </c>
      <c r="F54" s="25">
        <f>'6A'!F54/$B54</f>
        <v>0</v>
      </c>
      <c r="G54" s="25">
        <f>'6A'!G54/$B54</f>
        <v>1.6109544905356364E-3</v>
      </c>
      <c r="H54" s="25">
        <f>'6A'!H54/$B54</f>
        <v>0</v>
      </c>
      <c r="I54" s="25">
        <f>'6A'!I54/$B54</f>
        <v>1.8238306196421361E-2</v>
      </c>
      <c r="J54" s="25">
        <f>'6A'!J54/$B54</f>
        <v>8.2849088084689989E-3</v>
      </c>
      <c r="K54" s="25">
        <f>'6A'!K54/$B54</f>
        <v>6.5588861400379577E-3</v>
      </c>
      <c r="L54" s="25">
        <f>'6A'!L54/$B54</f>
        <v>5.7534088947701161E-4</v>
      </c>
      <c r="M54" s="25">
        <f>'6A'!M54/$B54</f>
        <v>1.7260226684310414E-4</v>
      </c>
      <c r="N54" s="25">
        <f>'6A'!N54/$B54</f>
        <v>8.4575110753121029E-3</v>
      </c>
      <c r="O54" s="25">
        <f>'6A'!O54/$B54</f>
        <v>0</v>
      </c>
      <c r="P54" s="25">
        <f>'6A'!P54/$B54</f>
        <v>0</v>
      </c>
    </row>
    <row r="55" spans="1:16" ht="12.75" customHeight="1" x14ac:dyDescent="0.3">
      <c r="A55" s="41" t="s">
        <v>54</v>
      </c>
      <c r="B55" s="39">
        <f>'6A'!B55</f>
        <v>61.75</v>
      </c>
      <c r="C55" s="108">
        <f>'6A'!C55/$B55</f>
        <v>8.5020242914979755E-2</v>
      </c>
      <c r="D55" s="35">
        <f>'6A'!D55/$B55</f>
        <v>1.4844804318488582E-2</v>
      </c>
      <c r="E55" s="25">
        <f>'6A'!E55/$B55</f>
        <v>0</v>
      </c>
      <c r="F55" s="25">
        <f>'6A'!F55/$B55</f>
        <v>1.3495276653170849E-3</v>
      </c>
      <c r="G55" s="25">
        <f>'6A'!G55/$B55</f>
        <v>5.1282051282051336E-2</v>
      </c>
      <c r="H55" s="25">
        <f>'6A'!H55/$B55</f>
        <v>0</v>
      </c>
      <c r="I55" s="25">
        <f>'6A'!I55/$B55</f>
        <v>0</v>
      </c>
      <c r="J55" s="25">
        <f>'6A'!J55/$B55</f>
        <v>1.3495276653171337E-2</v>
      </c>
      <c r="K55" s="25">
        <f>'6A'!K55/$B55</f>
        <v>8.0971659919028341E-3</v>
      </c>
      <c r="L55" s="25">
        <f>'6A'!L55/$B55</f>
        <v>2.6990553306342834E-2</v>
      </c>
      <c r="M55" s="25">
        <f>'6A'!M55/$B55</f>
        <v>2.6990553306343317E-3</v>
      </c>
      <c r="N55" s="25">
        <f>'6A'!N55/$B55</f>
        <v>0</v>
      </c>
      <c r="O55" s="25">
        <f>'6A'!O55/$B55</f>
        <v>0</v>
      </c>
      <c r="P55" s="25">
        <f>'6A'!P55/$B55</f>
        <v>1.0796221322537165E-2</v>
      </c>
    </row>
    <row r="56" spans="1:16" ht="12.75" customHeight="1" x14ac:dyDescent="0.3">
      <c r="A56" s="41" t="s">
        <v>55</v>
      </c>
      <c r="B56" s="39">
        <f>'6A'!B56</f>
        <v>8320.75</v>
      </c>
      <c r="C56" s="108">
        <f>'6A'!C56/$B56</f>
        <v>0.28724373804444669</v>
      </c>
      <c r="D56" s="35">
        <f>'6A'!D56/$B56</f>
        <v>0.23300183276747891</v>
      </c>
      <c r="E56" s="25">
        <f>'6A'!E56/$B56</f>
        <v>0</v>
      </c>
      <c r="F56" s="25">
        <f>'6A'!F56/$B56</f>
        <v>0</v>
      </c>
      <c r="G56" s="25">
        <f>'6A'!G56/$B56</f>
        <v>2.4036294805155785E-4</v>
      </c>
      <c r="H56" s="25">
        <f>'6A'!H56/$B56</f>
        <v>8.9134593235786071E-4</v>
      </c>
      <c r="I56" s="25">
        <f>'6A'!I56/$B56</f>
        <v>4.1662910995603403E-2</v>
      </c>
      <c r="J56" s="25">
        <f>'6A'!J56/$B56</f>
        <v>8.0020831455497755E-3</v>
      </c>
      <c r="K56" s="25">
        <f>'6A'!K56/$B56</f>
        <v>1.9409308055163298E-2</v>
      </c>
      <c r="L56" s="25">
        <f>'6A'!L56/$B56</f>
        <v>8.0120982683852657E-4</v>
      </c>
      <c r="M56" s="25">
        <f>'6A'!M56/$B56</f>
        <v>9.213913008643055E-4</v>
      </c>
      <c r="N56" s="25">
        <f>'6A'!N56/$B56</f>
        <v>2.0130396899317969E-3</v>
      </c>
      <c r="O56" s="25">
        <f>'6A'!O56/$B56</f>
        <v>0</v>
      </c>
      <c r="P56" s="25">
        <f>'6A'!P56/$B56</f>
        <v>1.0015122835481177E-5</v>
      </c>
    </row>
    <row r="57" spans="1:16" ht="18" customHeight="1" x14ac:dyDescent="0.3">
      <c r="A57" s="41" t="s">
        <v>56</v>
      </c>
      <c r="B57" s="39">
        <f>'6A'!B57</f>
        <v>34755.583333333299</v>
      </c>
      <c r="C57" s="108">
        <f>'6A'!C57/$B57</f>
        <v>0.4333907981211656</v>
      </c>
      <c r="D57" s="35">
        <f>'6A'!D57/$B57</f>
        <v>0.33050804786760912</v>
      </c>
      <c r="E57" s="25">
        <f>'6A'!E57/$B57</f>
        <v>2.5353240606425381E-2</v>
      </c>
      <c r="F57" s="25">
        <f>'6A'!F57/$B57</f>
        <v>0</v>
      </c>
      <c r="G57" s="25">
        <f>'6A'!G57/$B57</f>
        <v>1.1988481467006522E-3</v>
      </c>
      <c r="H57" s="25">
        <f>'6A'!H57/$B57</f>
        <v>1.270779035502691E-4</v>
      </c>
      <c r="I57" s="25">
        <f>'6A'!I57/$B57</f>
        <v>1.1715144089558774E-2</v>
      </c>
      <c r="J57" s="25">
        <f>'6A'!J57/$B57</f>
        <v>2.6854198486094575E-3</v>
      </c>
      <c r="K57" s="25">
        <f>'6A'!K57/$B57</f>
        <v>8.0562595458283752E-3</v>
      </c>
      <c r="L57" s="25">
        <f>'6A'!L57/$B57</f>
        <v>1.8980163858564717E-2</v>
      </c>
      <c r="M57" s="25">
        <f>'6A'!M57/$B57</f>
        <v>1.759909079356557E-3</v>
      </c>
      <c r="N57" s="25">
        <f>'6A'!N57/$B57</f>
        <v>3.0498696852064564E-3</v>
      </c>
      <c r="O57" s="25">
        <f>'6A'!O57/$B57</f>
        <v>2.3976962934012064E-6</v>
      </c>
      <c r="P57" s="25">
        <f>'6A'!P57/$B57</f>
        <v>8.1576820990392512E-2</v>
      </c>
    </row>
    <row r="58" spans="1:16" ht="12.75" customHeight="1" x14ac:dyDescent="0.3">
      <c r="A58" s="41" t="s">
        <v>57</v>
      </c>
      <c r="B58" s="39">
        <f>'6A'!B58</f>
        <v>1452.91458333333</v>
      </c>
      <c r="C58" s="108">
        <f>'6A'!C58/$B58</f>
        <v>0.38047229778075481</v>
      </c>
      <c r="D58" s="35">
        <f>'6A'!D58/$B58</f>
        <v>0.13549641835830964</v>
      </c>
      <c r="E58" s="25">
        <f>'6A'!E58/$B58</f>
        <v>2.186792161541197E-3</v>
      </c>
      <c r="F58" s="25">
        <f>'6A'!F58/$B58</f>
        <v>2.1904247066600376E-3</v>
      </c>
      <c r="G58" s="25">
        <f>'6A'!G58/$B58</f>
        <v>6.4135929838347126E-3</v>
      </c>
      <c r="H58" s="25">
        <f>'6A'!H58/$B58</f>
        <v>2.5198391929631849E-4</v>
      </c>
      <c r="I58" s="25">
        <f>'6A'!I58/$B58</f>
        <v>8.8849854961077002E-2</v>
      </c>
      <c r="J58" s="25">
        <f>'6A'!J58/$B58</f>
        <v>4.0462681095518316E-2</v>
      </c>
      <c r="K58" s="25">
        <f>'6A'!K58/$B58</f>
        <v>8.0840953313669972E-2</v>
      </c>
      <c r="L58" s="25">
        <f>'6A'!L58/$B58</f>
        <v>0</v>
      </c>
      <c r="M58" s="25">
        <f>'6A'!M58/$B58</f>
        <v>2.700128142808741E-3</v>
      </c>
      <c r="N58" s="25">
        <f>'6A'!N58/$B58</f>
        <v>1.7974215621186763E-2</v>
      </c>
      <c r="O58" s="25">
        <f>'6A'!O58/$B58</f>
        <v>0</v>
      </c>
      <c r="P58" s="25">
        <f>'6A'!P58/$B58</f>
        <v>4.5220789438088431E-2</v>
      </c>
    </row>
    <row r="59" spans="1:16" ht="12.75" customHeight="1" x14ac:dyDescent="0.3">
      <c r="A59" s="41" t="s">
        <v>58</v>
      </c>
      <c r="B59" s="39">
        <f>'6A'!B59</f>
        <v>5482.25</v>
      </c>
      <c r="C59" s="108">
        <f>'6A'!C59/$B59</f>
        <v>0.73637648775593967</v>
      </c>
      <c r="D59" s="35">
        <f>'6A'!D59/$B59</f>
        <v>0.2127167981516111</v>
      </c>
      <c r="E59" s="25">
        <f>'6A'!E59/$B59</f>
        <v>4.5601714624469883E-4</v>
      </c>
      <c r="F59" s="25">
        <f>'6A'!F59/$B59</f>
        <v>2.1280800158086005E-4</v>
      </c>
      <c r="G59" s="25">
        <f>'6A'!G59/$B59</f>
        <v>7.5516439418122125E-2</v>
      </c>
      <c r="H59" s="25">
        <f>'6A'!H59/$B59</f>
        <v>0</v>
      </c>
      <c r="I59" s="25">
        <f>'6A'!I59/$B59</f>
        <v>5.700214328058735E-2</v>
      </c>
      <c r="J59" s="25">
        <f>'6A'!J59/$B59</f>
        <v>0</v>
      </c>
      <c r="K59" s="25">
        <f>'6A'!K59/$B59</f>
        <v>1.9335127000775228E-2</v>
      </c>
      <c r="L59" s="25">
        <f>'6A'!L59/$B59</f>
        <v>2.8273063067171325E-3</v>
      </c>
      <c r="M59" s="25">
        <f>'6A'!M59/$B59</f>
        <v>4.3473634608661221E-3</v>
      </c>
      <c r="N59" s="25">
        <f>'6A'!N59/$B59</f>
        <v>1.6112605833979353E-2</v>
      </c>
      <c r="O59" s="25">
        <f>'6A'!O59/$B59</f>
        <v>0</v>
      </c>
      <c r="P59" s="25">
        <f>'6A'!P59/$B59</f>
        <v>0.46414945201939528</v>
      </c>
    </row>
    <row r="60" spans="1:16" ht="12.75" customHeight="1" x14ac:dyDescent="0.3">
      <c r="A60" s="42" t="s">
        <v>59</v>
      </c>
      <c r="B60" s="46">
        <f>'6A'!B60</f>
        <v>261.91666666666703</v>
      </c>
      <c r="C60" s="109">
        <f>'6A'!C60/$B60</f>
        <v>0.88195991091313908</v>
      </c>
      <c r="D60" s="36">
        <f>'6A'!D60/$B60</f>
        <v>0.20903595291123103</v>
      </c>
      <c r="E60" s="26">
        <f>'6A'!E60/$B60</f>
        <v>2.8635062042634387E-3</v>
      </c>
      <c r="F60" s="26">
        <f>'6A'!F60/$B60</f>
        <v>0</v>
      </c>
      <c r="G60" s="26">
        <f>'6A'!G60/$B60</f>
        <v>0.68596881959910949</v>
      </c>
      <c r="H60" s="26">
        <f>'6A'!H60/$B60</f>
        <v>0</v>
      </c>
      <c r="I60" s="26">
        <f>'6A'!I60/$B60</f>
        <v>3.2771237671014933E-2</v>
      </c>
      <c r="J60" s="26">
        <f>'6A'!J60/$B60</f>
        <v>0</v>
      </c>
      <c r="K60" s="26">
        <f>'6A'!K60/$B60</f>
        <v>4.8361438116449315E-2</v>
      </c>
      <c r="L60" s="26">
        <f>'6A'!L60/$B60</f>
        <v>0</v>
      </c>
      <c r="M60" s="26">
        <f>'6A'!M60/$B60</f>
        <v>9.5450206808781292E-4</v>
      </c>
      <c r="N60" s="26">
        <f>'6A'!N60/$B60</f>
        <v>9.5450206808781292E-4</v>
      </c>
      <c r="O60" s="26">
        <f>'6A'!O60/$B60</f>
        <v>0</v>
      </c>
      <c r="P60" s="26">
        <f>'6A'!P60/$B60</f>
        <v>0</v>
      </c>
    </row>
    <row r="61" spans="1:16" ht="12.75" customHeight="1" x14ac:dyDescent="0.25">
      <c r="A61" s="110" t="s">
        <v>270</v>
      </c>
      <c r="B61" s="110"/>
      <c r="C61" s="110"/>
      <c r="D61" s="110"/>
    </row>
    <row r="62" spans="1:16" ht="15" customHeight="1" x14ac:dyDescent="0.25">
      <c r="A62" s="149" t="s">
        <v>266</v>
      </c>
      <c r="B62" s="110"/>
      <c r="C62" s="110"/>
      <c r="D62" s="110"/>
    </row>
    <row r="63" spans="1:16" x14ac:dyDescent="0.25">
      <c r="A63" s="110"/>
      <c r="B63" s="110"/>
      <c r="C63" s="110"/>
      <c r="D63" s="110"/>
    </row>
    <row r="64" spans="1:16" x14ac:dyDescent="0.25">
      <c r="A64" s="110"/>
      <c r="B64" s="110"/>
      <c r="C64" s="110"/>
      <c r="D64" s="110"/>
    </row>
  </sheetData>
  <phoneticPr fontId="0" type="noConversion"/>
  <printOptions horizontalCentered="1" verticalCentered="1"/>
  <pageMargins left="0.25" right="0.25" top="0.25" bottom="0.25" header="0.5" footer="0.5"/>
  <pageSetup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61"/>
  <sheetViews>
    <sheetView zoomScaleNormal="100" zoomScaleSheetLayoutView="100" workbookViewId="0"/>
  </sheetViews>
  <sheetFormatPr defaultColWidth="9.08984375" defaultRowHeight="12.5" x14ac:dyDescent="0.25"/>
  <cols>
    <col min="1" max="1" width="14.90625" style="2" customWidth="1"/>
    <col min="2" max="2" width="13.08984375" style="2" bestFit="1" customWidth="1"/>
    <col min="3" max="4" width="12.26953125" style="2" bestFit="1" customWidth="1"/>
    <col min="5" max="5" width="11.26953125" style="2" bestFit="1" customWidth="1"/>
    <col min="6" max="6" width="10.90625" style="2" bestFit="1" customWidth="1"/>
    <col min="7" max="7" width="10.26953125" style="2" bestFit="1" customWidth="1"/>
    <col min="8" max="8" width="11.26953125" style="2" bestFit="1" customWidth="1"/>
    <col min="9" max="9" width="10.7265625" style="2" bestFit="1" customWidth="1"/>
    <col min="10" max="10" width="9.7265625" style="2" bestFit="1" customWidth="1"/>
    <col min="11" max="11" width="12.26953125" style="2" bestFit="1" customWidth="1"/>
    <col min="12" max="12" width="11.453125" style="2" bestFit="1" customWidth="1"/>
    <col min="13" max="13" width="10.453125" style="2" customWidth="1"/>
    <col min="14" max="14" width="8.7265625" style="2" bestFit="1" customWidth="1"/>
    <col min="15" max="15" width="11.7265625" style="2" customWidth="1"/>
    <col min="16" max="16384" width="9.08984375" style="2"/>
  </cols>
  <sheetData>
    <row r="1" spans="1:15" s="111" customFormat="1" ht="13" x14ac:dyDescent="0.3">
      <c r="A1" s="179" t="s">
        <v>201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s="111" customFormat="1" ht="13" x14ac:dyDescent="0.3">
      <c r="A2" s="179" t="s">
        <v>202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5" s="3" customFormat="1" ht="45" customHeight="1" x14ac:dyDescent="0.3">
      <c r="A5" s="62" t="s">
        <v>0</v>
      </c>
      <c r="B5" s="21" t="s">
        <v>133</v>
      </c>
      <c r="C5" s="21" t="s">
        <v>145</v>
      </c>
      <c r="D5" s="91" t="s">
        <v>131</v>
      </c>
      <c r="E5" s="21" t="s">
        <v>134</v>
      </c>
      <c r="F5" s="21" t="s">
        <v>135</v>
      </c>
      <c r="G5" s="21" t="s">
        <v>136</v>
      </c>
      <c r="H5" s="21" t="s">
        <v>137</v>
      </c>
      <c r="I5" s="21" t="s">
        <v>138</v>
      </c>
      <c r="J5" s="21" t="s">
        <v>139</v>
      </c>
      <c r="K5" s="21" t="s">
        <v>140</v>
      </c>
      <c r="L5" s="21" t="s">
        <v>146</v>
      </c>
      <c r="M5" s="21" t="s">
        <v>142</v>
      </c>
      <c r="N5" s="21" t="s">
        <v>262</v>
      </c>
      <c r="O5" s="93" t="s">
        <v>117</v>
      </c>
    </row>
    <row r="6" spans="1:15" ht="12.75" customHeight="1" x14ac:dyDescent="0.3">
      <c r="A6" s="33" t="s">
        <v>3</v>
      </c>
      <c r="B6" s="39">
        <v>6949064.67987392</v>
      </c>
      <c r="C6" s="39">
        <v>79976.555098793397</v>
      </c>
      <c r="D6" s="39">
        <v>49044.987637563099</v>
      </c>
      <c r="E6" s="39">
        <v>92227.474000791699</v>
      </c>
      <c r="F6" s="39">
        <v>2483.4971008912398</v>
      </c>
      <c r="G6" s="39">
        <v>586563.30800338497</v>
      </c>
      <c r="H6" s="39">
        <v>45956.957675065103</v>
      </c>
      <c r="I6" s="39">
        <v>291049.14822171099</v>
      </c>
      <c r="J6" s="39">
        <v>84359.522206719703</v>
      </c>
      <c r="K6" s="39">
        <v>36731.2935044349</v>
      </c>
      <c r="L6" s="39">
        <v>29622.545479186199</v>
      </c>
      <c r="M6" s="39">
        <v>96.068725441431198</v>
      </c>
      <c r="N6" s="39">
        <v>197043.56499173999</v>
      </c>
      <c r="O6" s="61">
        <v>8444219.6025196407</v>
      </c>
    </row>
    <row r="7" spans="1:15" ht="18" customHeight="1" x14ac:dyDescent="0.3">
      <c r="A7" s="41" t="s">
        <v>7</v>
      </c>
      <c r="B7" s="39">
        <v>30575.333333333299</v>
      </c>
      <c r="C7" s="39">
        <v>139.666666666667</v>
      </c>
      <c r="D7" s="39">
        <v>4336.25</v>
      </c>
      <c r="E7" s="39">
        <v>1312</v>
      </c>
      <c r="F7" s="44">
        <v>0</v>
      </c>
      <c r="G7" s="39">
        <v>447.58333333333297</v>
      </c>
      <c r="H7" s="44">
        <v>0</v>
      </c>
      <c r="I7" s="39">
        <v>687.41666666666697</v>
      </c>
      <c r="J7" s="44">
        <v>442.91666666666703</v>
      </c>
      <c r="K7" s="44">
        <v>0</v>
      </c>
      <c r="L7" s="39">
        <v>143</v>
      </c>
      <c r="M7" s="44">
        <v>0</v>
      </c>
      <c r="N7" s="39">
        <v>253.833333333333</v>
      </c>
      <c r="O7" s="44">
        <v>38338</v>
      </c>
    </row>
    <row r="8" spans="1:15" ht="12.75" customHeight="1" x14ac:dyDescent="0.3">
      <c r="A8" s="41" t="s">
        <v>8</v>
      </c>
      <c r="B8" s="39">
        <v>14776</v>
      </c>
      <c r="C8" s="44">
        <v>0</v>
      </c>
      <c r="D8" s="39">
        <v>77.6666666666667</v>
      </c>
      <c r="E8" s="44">
        <v>176.666666666667</v>
      </c>
      <c r="F8" s="39">
        <v>252.083333333333</v>
      </c>
      <c r="G8" s="39">
        <v>2894.25</v>
      </c>
      <c r="H8" s="39">
        <v>3546.8333333333298</v>
      </c>
      <c r="I8" s="39">
        <v>680.58333333333303</v>
      </c>
      <c r="J8" s="39">
        <v>26.5833333333333</v>
      </c>
      <c r="K8" s="39">
        <v>147.666666666667</v>
      </c>
      <c r="L8" s="39">
        <v>21.8333333333333</v>
      </c>
      <c r="M8" s="44">
        <v>0</v>
      </c>
      <c r="N8" s="44">
        <v>0</v>
      </c>
      <c r="O8" s="44">
        <v>22600.166666666701</v>
      </c>
    </row>
    <row r="9" spans="1:15" ht="12.75" customHeight="1" x14ac:dyDescent="0.3">
      <c r="A9" s="41" t="s">
        <v>9</v>
      </c>
      <c r="B9" s="39">
        <v>11573.25</v>
      </c>
      <c r="C9" s="44">
        <v>0</v>
      </c>
      <c r="D9" s="44">
        <v>0</v>
      </c>
      <c r="E9" s="44">
        <v>348.75</v>
      </c>
      <c r="F9" s="44">
        <v>3.75</v>
      </c>
      <c r="G9" s="39">
        <v>651.33333333333303</v>
      </c>
      <c r="H9" s="39">
        <v>313.25</v>
      </c>
      <c r="I9" s="39">
        <v>339.91666666666703</v>
      </c>
      <c r="J9" s="39">
        <v>32.1666666666667</v>
      </c>
      <c r="K9" s="39">
        <v>53.8333333333333</v>
      </c>
      <c r="L9" s="39">
        <v>110.25</v>
      </c>
      <c r="M9" s="44">
        <v>0</v>
      </c>
      <c r="N9" s="44">
        <v>0</v>
      </c>
      <c r="O9" s="44">
        <v>13426.5</v>
      </c>
    </row>
    <row r="10" spans="1:15" ht="12.75" customHeight="1" x14ac:dyDescent="0.3">
      <c r="A10" s="41" t="s">
        <v>10</v>
      </c>
      <c r="B10" s="39">
        <v>6350.9166666666697</v>
      </c>
      <c r="C10" s="44">
        <v>1.3333333333333299</v>
      </c>
      <c r="D10" s="44">
        <v>97.8333333333334</v>
      </c>
      <c r="E10" s="44">
        <v>174.75</v>
      </c>
      <c r="F10" s="39">
        <v>48.5833333333333</v>
      </c>
      <c r="G10" s="39">
        <v>396.5</v>
      </c>
      <c r="H10" s="39">
        <v>309.33333333333297</v>
      </c>
      <c r="I10" s="39">
        <v>259.25</v>
      </c>
      <c r="J10" s="44">
        <v>0</v>
      </c>
      <c r="K10" s="44">
        <v>0</v>
      </c>
      <c r="L10" s="44">
        <v>13.25</v>
      </c>
      <c r="M10" s="44">
        <v>0</v>
      </c>
      <c r="N10" s="44">
        <v>0</v>
      </c>
      <c r="O10" s="44">
        <v>7651.75</v>
      </c>
    </row>
    <row r="11" spans="1:15" ht="12.75" customHeight="1" x14ac:dyDescent="0.3">
      <c r="A11" s="41" t="s">
        <v>11</v>
      </c>
      <c r="B11" s="39">
        <v>3292579.68725579</v>
      </c>
      <c r="C11" s="39">
        <v>26101.557345709101</v>
      </c>
      <c r="D11" s="39">
        <v>38796.952898858297</v>
      </c>
      <c r="E11" s="39">
        <v>13127.348978334699</v>
      </c>
      <c r="F11" s="44">
        <v>102.492881072027</v>
      </c>
      <c r="G11" s="39">
        <v>438161.67064815899</v>
      </c>
      <c r="H11" s="39">
        <v>15934.288617014499</v>
      </c>
      <c r="I11" s="39">
        <v>148743.63183715101</v>
      </c>
      <c r="J11" s="39">
        <v>48108.875988556203</v>
      </c>
      <c r="K11" s="39">
        <v>22460.385766912299</v>
      </c>
      <c r="L11" s="39">
        <v>9412.9590520882102</v>
      </c>
      <c r="M11" s="44">
        <v>0</v>
      </c>
      <c r="N11" s="39">
        <v>49919.236506183399</v>
      </c>
      <c r="O11" s="44">
        <v>4103449.0877758302</v>
      </c>
    </row>
    <row r="12" spans="1:15" ht="12.75" customHeight="1" x14ac:dyDescent="0.3">
      <c r="A12" s="41" t="s">
        <v>12</v>
      </c>
      <c r="B12" s="39">
        <v>31803.7354938272</v>
      </c>
      <c r="C12" s="39">
        <v>2721.6051282051299</v>
      </c>
      <c r="D12" s="44">
        <v>0</v>
      </c>
      <c r="E12" s="39">
        <v>364.95993589743603</v>
      </c>
      <c r="F12" s="44">
        <v>462.239423076923</v>
      </c>
      <c r="G12" s="39">
        <v>49719.308796296304</v>
      </c>
      <c r="H12" s="39">
        <v>411.95302706552701</v>
      </c>
      <c r="I12" s="39">
        <v>17260.126994302002</v>
      </c>
      <c r="J12" s="39">
        <v>14.4288698955366</v>
      </c>
      <c r="K12" s="39">
        <v>111.23708452041799</v>
      </c>
      <c r="L12" s="39">
        <v>2563.7179487179501</v>
      </c>
      <c r="M12" s="44">
        <v>0</v>
      </c>
      <c r="N12" s="39">
        <v>3526.1566239316198</v>
      </c>
      <c r="O12" s="44">
        <v>108959.469325736</v>
      </c>
    </row>
    <row r="13" spans="1:15" ht="12.75" customHeight="1" x14ac:dyDescent="0.3">
      <c r="A13" s="41" t="s">
        <v>13</v>
      </c>
      <c r="B13" s="39">
        <v>13949.9869113806</v>
      </c>
      <c r="C13" s="39">
        <v>828.24883646144804</v>
      </c>
      <c r="D13" s="44">
        <v>0</v>
      </c>
      <c r="E13" s="44">
        <v>0</v>
      </c>
      <c r="F13" s="44">
        <v>27.5768049155146</v>
      </c>
      <c r="G13" s="44">
        <v>9155.0350943941903</v>
      </c>
      <c r="H13" s="44">
        <v>0</v>
      </c>
      <c r="I13" s="39">
        <v>1181.6360184696</v>
      </c>
      <c r="J13" s="44">
        <v>108.234386922208</v>
      </c>
      <c r="K13" s="39">
        <v>56.570533112249997</v>
      </c>
      <c r="L13" s="44">
        <v>138.091397849462</v>
      </c>
      <c r="M13" s="44">
        <v>0</v>
      </c>
      <c r="N13" s="44">
        <v>0</v>
      </c>
      <c r="O13" s="44">
        <v>25445.3799835053</v>
      </c>
    </row>
    <row r="14" spans="1:15" ht="12.75" customHeight="1" x14ac:dyDescent="0.3">
      <c r="A14" s="41" t="s">
        <v>14</v>
      </c>
      <c r="B14" s="39">
        <v>3833.6666666666702</v>
      </c>
      <c r="C14" s="39">
        <v>35</v>
      </c>
      <c r="D14" s="44">
        <v>52.0833333333333</v>
      </c>
      <c r="E14" s="39">
        <v>26.25</v>
      </c>
      <c r="F14" s="44">
        <v>0</v>
      </c>
      <c r="G14" s="39">
        <v>110.416666666667</v>
      </c>
      <c r="H14" s="44">
        <v>0</v>
      </c>
      <c r="I14" s="39">
        <v>116.916666666667</v>
      </c>
      <c r="J14" s="44">
        <v>0</v>
      </c>
      <c r="K14" s="44">
        <v>0</v>
      </c>
      <c r="L14" s="44">
        <v>3</v>
      </c>
      <c r="M14" s="44">
        <v>0</v>
      </c>
      <c r="N14" s="44">
        <v>0</v>
      </c>
      <c r="O14" s="44">
        <v>4177.3333333333303</v>
      </c>
    </row>
    <row r="15" spans="1:15" ht="12.75" customHeight="1" x14ac:dyDescent="0.3">
      <c r="A15" s="41" t="s">
        <v>76</v>
      </c>
      <c r="B15" s="39">
        <v>35538.072198321097</v>
      </c>
      <c r="C15" s="39">
        <v>3.7513965199967001</v>
      </c>
      <c r="D15" s="39">
        <v>18.007736297897999</v>
      </c>
      <c r="E15" s="39">
        <v>259.68251654087197</v>
      </c>
      <c r="F15" s="39">
        <v>24.259300749815999</v>
      </c>
      <c r="G15" s="44">
        <v>0</v>
      </c>
      <c r="H15" s="39">
        <v>0.75026368656428999</v>
      </c>
      <c r="I15" s="44">
        <v>0</v>
      </c>
      <c r="J15" s="39">
        <v>145.39122645571899</v>
      </c>
      <c r="K15" s="39">
        <v>28.5117000399887</v>
      </c>
      <c r="L15" s="39">
        <v>1284.02010067681</v>
      </c>
      <c r="M15" s="44">
        <v>0</v>
      </c>
      <c r="N15" s="44">
        <v>5552.636176342</v>
      </c>
      <c r="O15" s="44">
        <v>42855.082615630701</v>
      </c>
    </row>
    <row r="16" spans="1:15" ht="12.75" customHeight="1" x14ac:dyDescent="0.3">
      <c r="A16" s="41" t="s">
        <v>15</v>
      </c>
      <c r="B16" s="39">
        <v>11340.4338383838</v>
      </c>
      <c r="C16" s="44">
        <v>9.0939393939394009</v>
      </c>
      <c r="D16" s="44">
        <v>0</v>
      </c>
      <c r="E16" s="39">
        <v>953.814141414142</v>
      </c>
      <c r="F16" s="44">
        <v>0</v>
      </c>
      <c r="G16" s="39">
        <v>2866.9666666666699</v>
      </c>
      <c r="H16" s="44">
        <v>1896.3363636363599</v>
      </c>
      <c r="I16" s="39">
        <v>4373.4323232323204</v>
      </c>
      <c r="J16" s="39">
        <v>1614.9974747474801</v>
      </c>
      <c r="K16" s="44">
        <v>0</v>
      </c>
      <c r="L16" s="39">
        <v>22.175757575757601</v>
      </c>
      <c r="M16" s="44">
        <v>0</v>
      </c>
      <c r="N16" s="39">
        <v>1470.3202020202</v>
      </c>
      <c r="O16" s="44">
        <v>24547.570707070699</v>
      </c>
    </row>
    <row r="17" spans="1:15" ht="18" customHeight="1" x14ac:dyDescent="0.3">
      <c r="A17" s="41" t="s">
        <v>16</v>
      </c>
      <c r="B17" s="39">
        <v>1200.5833333333301</v>
      </c>
      <c r="C17" s="44">
        <v>1.25</v>
      </c>
      <c r="D17" s="44">
        <v>12.9166666666667</v>
      </c>
      <c r="E17" s="44">
        <v>1511.6666666666699</v>
      </c>
      <c r="F17" s="39">
        <v>5.8333333333333304</v>
      </c>
      <c r="G17" s="39">
        <v>328.08333333333297</v>
      </c>
      <c r="H17" s="39">
        <v>166.166666666667</v>
      </c>
      <c r="I17" s="39">
        <v>391</v>
      </c>
      <c r="J17" s="39">
        <v>384.66666666666703</v>
      </c>
      <c r="K17" s="44">
        <v>1</v>
      </c>
      <c r="L17" s="39">
        <v>58.75</v>
      </c>
      <c r="M17" s="44">
        <v>0</v>
      </c>
      <c r="N17" s="39">
        <v>71.4166666666667</v>
      </c>
      <c r="O17" s="61">
        <v>4133.3333333333303</v>
      </c>
    </row>
    <row r="18" spans="1:15" ht="12.75" customHeight="1" x14ac:dyDescent="0.3">
      <c r="A18" s="41" t="s">
        <v>17</v>
      </c>
      <c r="B18" s="39">
        <v>87.3152074483191</v>
      </c>
      <c r="C18" s="44">
        <v>0</v>
      </c>
      <c r="D18" s="44">
        <v>14.958591520584401</v>
      </c>
      <c r="E18" s="39">
        <v>229.33106038903199</v>
      </c>
      <c r="F18" s="44">
        <v>0</v>
      </c>
      <c r="G18" s="39">
        <v>8.353658536585E-2</v>
      </c>
      <c r="H18" s="44">
        <v>0.41762738458248999</v>
      </c>
      <c r="I18" s="39">
        <v>6.0141940075358002</v>
      </c>
      <c r="J18" s="44">
        <v>0</v>
      </c>
      <c r="K18" s="44">
        <v>0</v>
      </c>
      <c r="L18" s="44">
        <v>0.50123152709359997</v>
      </c>
      <c r="M18" s="44">
        <v>0</v>
      </c>
      <c r="N18" s="44">
        <v>0</v>
      </c>
      <c r="O18" s="44">
        <v>338.621448862514</v>
      </c>
    </row>
    <row r="19" spans="1:15" ht="12.75" customHeight="1" x14ac:dyDescent="0.3">
      <c r="A19" s="41" t="s">
        <v>18</v>
      </c>
      <c r="B19" s="39">
        <v>22979.044941572</v>
      </c>
      <c r="C19" s="39">
        <v>70.001467371004793</v>
      </c>
      <c r="D19" s="39">
        <v>431.00520249719898</v>
      </c>
      <c r="E19" s="39">
        <v>441.83664158796199</v>
      </c>
      <c r="F19" s="44">
        <v>0</v>
      </c>
      <c r="G19" s="39">
        <v>384.41954804973102</v>
      </c>
      <c r="H19" s="44">
        <v>3.4166666666666701</v>
      </c>
      <c r="I19" s="39">
        <v>325.838215676858</v>
      </c>
      <c r="J19" s="39">
        <v>171.501013819967</v>
      </c>
      <c r="K19" s="39">
        <v>7.8333333333333401</v>
      </c>
      <c r="L19" s="44">
        <v>0</v>
      </c>
      <c r="M19" s="44">
        <v>0</v>
      </c>
      <c r="N19" s="39">
        <v>471.176191238461</v>
      </c>
      <c r="O19" s="44">
        <v>25286.073221813102</v>
      </c>
    </row>
    <row r="20" spans="1:15" ht="12.75" customHeight="1" x14ac:dyDescent="0.3">
      <c r="A20" s="41" t="s">
        <v>19</v>
      </c>
      <c r="B20" s="39">
        <v>372.25</v>
      </c>
      <c r="C20" s="44">
        <v>5.5833333333333304</v>
      </c>
      <c r="D20" s="44">
        <v>0.33333333333332998</v>
      </c>
      <c r="E20" s="44">
        <v>31.1666666666667</v>
      </c>
      <c r="F20" s="44">
        <v>0</v>
      </c>
      <c r="G20" s="39">
        <v>555.83333333333303</v>
      </c>
      <c r="H20" s="44">
        <v>66.9166666666667</v>
      </c>
      <c r="I20" s="39">
        <v>191.916666666667</v>
      </c>
      <c r="J20" s="44">
        <v>36</v>
      </c>
      <c r="K20" s="44">
        <v>0</v>
      </c>
      <c r="L20" s="44">
        <v>6.3333333333333401</v>
      </c>
      <c r="M20" s="44">
        <v>0</v>
      </c>
      <c r="N20" s="39">
        <v>632.75</v>
      </c>
      <c r="O20" s="44">
        <v>1899.0833333333301</v>
      </c>
    </row>
    <row r="21" spans="1:15" ht="12.75" customHeight="1" x14ac:dyDescent="0.3">
      <c r="A21" s="41" t="s">
        <v>20</v>
      </c>
      <c r="B21" s="39">
        <v>45250.617246707901</v>
      </c>
      <c r="C21" s="44">
        <v>0</v>
      </c>
      <c r="D21" s="44">
        <v>0</v>
      </c>
      <c r="E21" s="44">
        <v>345.74190806634601</v>
      </c>
      <c r="F21" s="44">
        <v>0</v>
      </c>
      <c r="G21" s="39">
        <v>284.41049185007398</v>
      </c>
      <c r="H21" s="44">
        <v>237.78314191820999</v>
      </c>
      <c r="I21" s="39">
        <v>24.122596153846199</v>
      </c>
      <c r="J21" s="44">
        <v>0</v>
      </c>
      <c r="K21" s="44">
        <v>0</v>
      </c>
      <c r="L21" s="44">
        <v>0</v>
      </c>
      <c r="M21" s="44">
        <v>0</v>
      </c>
      <c r="N21" s="44">
        <v>107.306763285024</v>
      </c>
      <c r="O21" s="44">
        <v>46249.982147981398</v>
      </c>
    </row>
    <row r="22" spans="1:15" ht="12.75" customHeight="1" x14ac:dyDescent="0.3">
      <c r="A22" s="41" t="s">
        <v>21</v>
      </c>
      <c r="B22" s="39">
        <v>13949.665050252899</v>
      </c>
      <c r="C22" s="39">
        <v>0.16666666666666999</v>
      </c>
      <c r="D22" s="44">
        <v>0</v>
      </c>
      <c r="E22" s="39">
        <v>18.0012163113757</v>
      </c>
      <c r="F22" s="44">
        <v>0</v>
      </c>
      <c r="G22" s="39">
        <v>91.835861980667104</v>
      </c>
      <c r="H22" s="44">
        <v>0</v>
      </c>
      <c r="I22" s="39">
        <v>33.4171948018693</v>
      </c>
      <c r="J22" s="44">
        <v>0.83333333333333004</v>
      </c>
      <c r="K22" s="44">
        <v>0</v>
      </c>
      <c r="L22" s="39">
        <v>535.42106779335495</v>
      </c>
      <c r="M22" s="44">
        <v>0</v>
      </c>
      <c r="N22" s="44">
        <v>0</v>
      </c>
      <c r="O22" s="44">
        <v>14629.3403911401</v>
      </c>
    </row>
    <row r="23" spans="1:15" ht="12.75" customHeight="1" x14ac:dyDescent="0.3">
      <c r="A23" s="41" t="s">
        <v>22</v>
      </c>
      <c r="B23" s="39">
        <v>21457.583333333299</v>
      </c>
      <c r="C23" s="39">
        <v>52.4166666666667</v>
      </c>
      <c r="D23" s="39">
        <v>157.916666666667</v>
      </c>
      <c r="E23" s="39">
        <v>34.3333333333333</v>
      </c>
      <c r="F23" s="44">
        <v>0</v>
      </c>
      <c r="G23" s="39">
        <v>538.16666666666697</v>
      </c>
      <c r="H23" s="44">
        <v>118</v>
      </c>
      <c r="I23" s="39">
        <v>1433.5</v>
      </c>
      <c r="J23" s="39">
        <v>281.08333333333297</v>
      </c>
      <c r="K23" s="39">
        <v>151.5</v>
      </c>
      <c r="L23" s="39">
        <v>42.8333333333333</v>
      </c>
      <c r="M23" s="44">
        <v>0</v>
      </c>
      <c r="N23" s="39">
        <v>2639.1666666666702</v>
      </c>
      <c r="O23" s="44">
        <v>26906.5</v>
      </c>
    </row>
    <row r="24" spans="1:15" ht="12.75" customHeight="1" x14ac:dyDescent="0.3">
      <c r="A24" s="41" t="s">
        <v>23</v>
      </c>
      <c r="B24" s="39">
        <v>22582.337153676999</v>
      </c>
      <c r="C24" s="44">
        <v>2105.5309840917498</v>
      </c>
      <c r="D24" s="44">
        <v>95.742539154026403</v>
      </c>
      <c r="E24" s="44">
        <v>0</v>
      </c>
      <c r="F24" s="39">
        <v>4.0348583877995701</v>
      </c>
      <c r="G24" s="39">
        <v>174.18128005919399</v>
      </c>
      <c r="H24" s="44">
        <v>0</v>
      </c>
      <c r="I24" s="39">
        <v>1610.52850741974</v>
      </c>
      <c r="J24" s="44">
        <v>0</v>
      </c>
      <c r="K24" s="39">
        <v>41.4379907099108</v>
      </c>
      <c r="L24" s="39">
        <v>102.500143873063</v>
      </c>
      <c r="M24" s="44">
        <v>0</v>
      </c>
      <c r="N24" s="39">
        <v>42.336714350310402</v>
      </c>
      <c r="O24" s="44">
        <v>26758.630171722802</v>
      </c>
    </row>
    <row r="25" spans="1:15" ht="12.75" customHeight="1" x14ac:dyDescent="0.3">
      <c r="A25" s="41" t="s">
        <v>24</v>
      </c>
      <c r="B25" s="39">
        <v>27860.416666666701</v>
      </c>
      <c r="C25" s="39">
        <v>4538</v>
      </c>
      <c r="D25" s="44">
        <v>0</v>
      </c>
      <c r="E25" s="39">
        <v>1664.3333333333301</v>
      </c>
      <c r="F25" s="44">
        <v>0</v>
      </c>
      <c r="G25" s="39">
        <v>301.25</v>
      </c>
      <c r="H25" s="44">
        <v>4877.3333333333303</v>
      </c>
      <c r="I25" s="39">
        <v>2049.0833333333298</v>
      </c>
      <c r="J25" s="39">
        <v>1449.5833333333301</v>
      </c>
      <c r="K25" s="39">
        <v>353.25</v>
      </c>
      <c r="L25" s="39">
        <v>2030</v>
      </c>
      <c r="M25" s="44">
        <v>0</v>
      </c>
      <c r="N25" s="39">
        <v>50.8333333333333</v>
      </c>
      <c r="O25" s="44">
        <v>45174.083333333401</v>
      </c>
    </row>
    <row r="26" spans="1:15" ht="12.75" customHeight="1" x14ac:dyDescent="0.3">
      <c r="A26" s="41" t="s">
        <v>25</v>
      </c>
      <c r="B26" s="39">
        <v>1278.75</v>
      </c>
      <c r="C26" s="44">
        <v>19.4166666666667</v>
      </c>
      <c r="D26" s="39">
        <v>11.4166666666667</v>
      </c>
      <c r="E26" s="39">
        <v>0.5</v>
      </c>
      <c r="F26" s="44">
        <v>0</v>
      </c>
      <c r="G26" s="39">
        <v>452.91666666666703</v>
      </c>
      <c r="H26" s="39">
        <v>9.3333333333333393</v>
      </c>
      <c r="I26" s="39">
        <v>594.75</v>
      </c>
      <c r="J26" s="39">
        <v>22.5</v>
      </c>
      <c r="K26" s="39">
        <v>6.5833333333333401</v>
      </c>
      <c r="L26" s="39">
        <v>97.9166666666667</v>
      </c>
      <c r="M26" s="44">
        <v>3.4166666666666701</v>
      </c>
      <c r="N26" s="44">
        <v>0</v>
      </c>
      <c r="O26" s="61">
        <v>2497.5</v>
      </c>
    </row>
    <row r="27" spans="1:15" ht="18" customHeight="1" x14ac:dyDescent="0.3">
      <c r="A27" s="41" t="s">
        <v>26</v>
      </c>
      <c r="B27" s="39">
        <v>430308.66666666698</v>
      </c>
      <c r="C27" s="44">
        <v>0.16666666666666999</v>
      </c>
      <c r="D27" s="44">
        <v>0</v>
      </c>
      <c r="E27" s="39">
        <v>1394.25</v>
      </c>
      <c r="F27" s="44">
        <v>3.5</v>
      </c>
      <c r="G27" s="39">
        <v>4500.8333333333303</v>
      </c>
      <c r="H27" s="44">
        <v>104.333333333333</v>
      </c>
      <c r="I27" s="39">
        <v>4153.5833333333303</v>
      </c>
      <c r="J27" s="39">
        <v>643.75</v>
      </c>
      <c r="K27" s="39">
        <v>914.16666666666697</v>
      </c>
      <c r="L27" s="39">
        <v>161.083333333333</v>
      </c>
      <c r="M27" s="44">
        <v>4.1666666666666696</v>
      </c>
      <c r="N27" s="44">
        <v>0</v>
      </c>
      <c r="O27" s="61">
        <v>442188.5</v>
      </c>
    </row>
    <row r="28" spans="1:15" ht="12.75" customHeight="1" x14ac:dyDescent="0.3">
      <c r="A28" s="41" t="s">
        <v>27</v>
      </c>
      <c r="B28" s="39">
        <v>23866.684030475801</v>
      </c>
      <c r="C28" s="44">
        <v>0</v>
      </c>
      <c r="D28" s="44">
        <v>0</v>
      </c>
      <c r="E28" s="39">
        <v>7451.0629264129002</v>
      </c>
      <c r="F28" s="44">
        <v>0</v>
      </c>
      <c r="G28" s="39">
        <v>3010.2771286697298</v>
      </c>
      <c r="H28" s="39">
        <v>804.58785766062203</v>
      </c>
      <c r="I28" s="39">
        <v>4979.2296486430296</v>
      </c>
      <c r="J28" s="39">
        <v>3585.3841671997802</v>
      </c>
      <c r="K28" s="44">
        <v>4.6553030303030303</v>
      </c>
      <c r="L28" s="39">
        <v>1116.9886468582899</v>
      </c>
      <c r="M28" s="44">
        <v>0</v>
      </c>
      <c r="N28" s="44">
        <v>0</v>
      </c>
      <c r="O28" s="44">
        <v>44818.869708950398</v>
      </c>
    </row>
    <row r="29" spans="1:15" ht="12.75" customHeight="1" x14ac:dyDescent="0.3">
      <c r="A29" s="41" t="s">
        <v>28</v>
      </c>
      <c r="B29" s="39">
        <v>690960.54133005301</v>
      </c>
      <c r="C29" s="44">
        <v>0</v>
      </c>
      <c r="D29" s="44">
        <v>0</v>
      </c>
      <c r="E29" s="44">
        <v>0</v>
      </c>
      <c r="F29" s="44">
        <v>0</v>
      </c>
      <c r="G29" s="44">
        <v>4605.7690510087496</v>
      </c>
      <c r="H29" s="44">
        <v>437.18344155844198</v>
      </c>
      <c r="I29" s="39">
        <v>9160.8280567683505</v>
      </c>
      <c r="J29" s="39">
        <v>400.84421517809699</v>
      </c>
      <c r="K29" s="39">
        <v>590.12082938723995</v>
      </c>
      <c r="L29" s="39">
        <v>2134.3069113603501</v>
      </c>
      <c r="M29" s="44">
        <v>0</v>
      </c>
      <c r="N29" s="44">
        <v>0</v>
      </c>
      <c r="O29" s="44">
        <v>708289.59383531404</v>
      </c>
    </row>
    <row r="30" spans="1:15" ht="12.75" customHeight="1" x14ac:dyDescent="0.3">
      <c r="A30" s="41" t="s">
        <v>29</v>
      </c>
      <c r="B30" s="39">
        <v>26816.3832720588</v>
      </c>
      <c r="C30" s="39">
        <v>96.875</v>
      </c>
      <c r="D30" s="39">
        <v>548.36578525641005</v>
      </c>
      <c r="E30" s="39">
        <v>106.56730769230801</v>
      </c>
      <c r="F30" s="44">
        <v>0</v>
      </c>
      <c r="G30" s="39">
        <v>4043.0488546380102</v>
      </c>
      <c r="H30" s="44">
        <v>861.21573340874795</v>
      </c>
      <c r="I30" s="39">
        <v>3690.8040079814</v>
      </c>
      <c r="J30" s="39">
        <v>69.205128205128204</v>
      </c>
      <c r="K30" s="39">
        <v>55.478365384615401</v>
      </c>
      <c r="L30" s="39">
        <v>93.409133044243404</v>
      </c>
      <c r="M30" s="44">
        <v>0</v>
      </c>
      <c r="N30" s="39">
        <v>2702.3402463549501</v>
      </c>
      <c r="O30" s="44">
        <v>39083.692834024601</v>
      </c>
    </row>
    <row r="31" spans="1:15" ht="12.75" customHeight="1" x14ac:dyDescent="0.3">
      <c r="A31" s="41" t="s">
        <v>30</v>
      </c>
      <c r="B31" s="39">
        <v>49926.083333333401</v>
      </c>
      <c r="C31" s="39">
        <v>67</v>
      </c>
      <c r="D31" s="39">
        <v>67.1666666666667</v>
      </c>
      <c r="E31" s="39">
        <v>305</v>
      </c>
      <c r="F31" s="39">
        <v>1.5</v>
      </c>
      <c r="G31" s="39">
        <v>1658.3333333333301</v>
      </c>
      <c r="H31" s="39">
        <v>82.1666666666667</v>
      </c>
      <c r="I31" s="39">
        <v>3658.0833333333298</v>
      </c>
      <c r="J31" s="39">
        <v>1576.8333333333301</v>
      </c>
      <c r="K31" s="44">
        <v>0</v>
      </c>
      <c r="L31" s="39">
        <v>1049.5</v>
      </c>
      <c r="M31" s="44">
        <v>1.4166666666666701</v>
      </c>
      <c r="N31" s="39">
        <v>7233.0833333333303</v>
      </c>
      <c r="O31" s="61">
        <v>65626.166666666701</v>
      </c>
    </row>
    <row r="32" spans="1:15" ht="12.75" customHeight="1" x14ac:dyDescent="0.3">
      <c r="A32" s="41" t="s">
        <v>31</v>
      </c>
      <c r="B32" s="39">
        <v>4096.4731230350299</v>
      </c>
      <c r="C32" s="44">
        <v>0</v>
      </c>
      <c r="D32" s="44">
        <v>0</v>
      </c>
      <c r="E32" s="44">
        <v>896.48456059126397</v>
      </c>
      <c r="F32" s="44">
        <v>0</v>
      </c>
      <c r="G32" s="39">
        <v>51.478882625629701</v>
      </c>
      <c r="H32" s="39">
        <v>1619.9090492059499</v>
      </c>
      <c r="I32" s="39">
        <v>1085.56063383071</v>
      </c>
      <c r="J32" s="44">
        <v>0</v>
      </c>
      <c r="K32" s="44">
        <v>0</v>
      </c>
      <c r="L32" s="39">
        <v>145.14012727210201</v>
      </c>
      <c r="M32" s="44">
        <v>0</v>
      </c>
      <c r="N32" s="44">
        <v>0</v>
      </c>
      <c r="O32" s="44">
        <v>7895.0463765606801</v>
      </c>
    </row>
    <row r="33" spans="1:15" ht="12.75" customHeight="1" x14ac:dyDescent="0.3">
      <c r="A33" s="41" t="s">
        <v>32</v>
      </c>
      <c r="B33" s="39">
        <v>31110.762371495199</v>
      </c>
      <c r="C33" s="39">
        <v>56.7680768413328</v>
      </c>
      <c r="D33" s="39">
        <v>173.62434177057401</v>
      </c>
      <c r="E33" s="39">
        <v>275.30837125144598</v>
      </c>
      <c r="F33" s="44">
        <v>0</v>
      </c>
      <c r="G33" s="39">
        <v>812.16018919294697</v>
      </c>
      <c r="H33" s="39">
        <v>115.28480296870799</v>
      </c>
      <c r="I33" s="39">
        <v>863.81511007833296</v>
      </c>
      <c r="J33" s="39">
        <v>274.30253745002602</v>
      </c>
      <c r="K33" s="44">
        <v>3.4192446074719398</v>
      </c>
      <c r="L33" s="39">
        <v>196.352567320302</v>
      </c>
      <c r="M33" s="44">
        <v>0</v>
      </c>
      <c r="N33" s="39">
        <v>126.613676172933</v>
      </c>
      <c r="O33" s="44">
        <v>34008.411289149299</v>
      </c>
    </row>
    <row r="34" spans="1:15" ht="12.75" customHeight="1" x14ac:dyDescent="0.3">
      <c r="A34" s="41" t="s">
        <v>33</v>
      </c>
      <c r="B34" s="39">
        <v>9258.4166666666697</v>
      </c>
      <c r="C34" s="44">
        <v>144.583333333333</v>
      </c>
      <c r="D34" s="44">
        <v>113.583333333333</v>
      </c>
      <c r="E34" s="44">
        <v>5091.8333333333303</v>
      </c>
      <c r="F34" s="44">
        <v>8.3333333333329998E-2</v>
      </c>
      <c r="G34" s="39">
        <v>548.75</v>
      </c>
      <c r="H34" s="44">
        <v>33.5</v>
      </c>
      <c r="I34" s="39">
        <v>1512</v>
      </c>
      <c r="J34" s="44">
        <v>0</v>
      </c>
      <c r="K34" s="39">
        <v>29.0833333333333</v>
      </c>
      <c r="L34" s="44">
        <v>90.4166666666667</v>
      </c>
      <c r="M34" s="44">
        <v>0</v>
      </c>
      <c r="N34" s="39">
        <v>198.916666666667</v>
      </c>
      <c r="O34" s="44">
        <v>17021.166666666701</v>
      </c>
    </row>
    <row r="35" spans="1:15" ht="12.75" customHeight="1" x14ac:dyDescent="0.3">
      <c r="A35" s="41" t="s">
        <v>34</v>
      </c>
      <c r="B35" s="39">
        <v>5272.0021394449504</v>
      </c>
      <c r="C35" s="44">
        <v>0</v>
      </c>
      <c r="D35" s="44">
        <v>0</v>
      </c>
      <c r="E35" s="39">
        <v>103.83413205537801</v>
      </c>
      <c r="F35" s="39">
        <v>38.584448546377502</v>
      </c>
      <c r="G35" s="39">
        <v>11.7502307337333</v>
      </c>
      <c r="H35" s="39">
        <v>7.5</v>
      </c>
      <c r="I35" s="39">
        <v>104.08614952168401</v>
      </c>
      <c r="J35" s="39">
        <v>50.083621760738403</v>
      </c>
      <c r="K35" s="39">
        <v>99.418707845225399</v>
      </c>
      <c r="L35" s="39">
        <v>21.7512128469135</v>
      </c>
      <c r="M35" s="44">
        <v>0</v>
      </c>
      <c r="N35" s="39">
        <v>125.169752044373</v>
      </c>
      <c r="O35" s="44">
        <v>5834.1803947993703</v>
      </c>
    </row>
    <row r="36" spans="1:15" ht="12.75" customHeight="1" x14ac:dyDescent="0.3">
      <c r="A36" s="41" t="s">
        <v>35</v>
      </c>
      <c r="B36" s="39">
        <v>44956.585515668703</v>
      </c>
      <c r="C36" s="44">
        <v>0</v>
      </c>
      <c r="D36" s="44">
        <v>0</v>
      </c>
      <c r="E36" s="44">
        <v>184.57437105643601</v>
      </c>
      <c r="F36" s="44">
        <v>0</v>
      </c>
      <c r="G36" s="39">
        <v>263.14224384249297</v>
      </c>
      <c r="H36" s="44">
        <v>263.024809451713</v>
      </c>
      <c r="I36" s="39">
        <v>520.03126500846099</v>
      </c>
      <c r="J36" s="39">
        <v>24.795321637426898</v>
      </c>
      <c r="K36" s="39">
        <v>159.08524733478899</v>
      </c>
      <c r="L36" s="44">
        <v>0</v>
      </c>
      <c r="M36" s="44">
        <v>0</v>
      </c>
      <c r="N36" s="44">
        <v>0</v>
      </c>
      <c r="O36" s="44">
        <v>46371.238773999998</v>
      </c>
    </row>
    <row r="37" spans="1:15" ht="18" customHeight="1" x14ac:dyDescent="0.3">
      <c r="A37" s="41" t="s">
        <v>36</v>
      </c>
      <c r="B37" s="39">
        <v>45924.583333333299</v>
      </c>
      <c r="C37" s="44">
        <v>0</v>
      </c>
      <c r="D37" s="44">
        <v>0</v>
      </c>
      <c r="E37" s="44">
        <v>89.9166666666667</v>
      </c>
      <c r="F37" s="44">
        <v>116.833333333333</v>
      </c>
      <c r="G37" s="39">
        <v>972</v>
      </c>
      <c r="H37" s="39">
        <v>677.75</v>
      </c>
      <c r="I37" s="39">
        <v>688.83333333333303</v>
      </c>
      <c r="J37" s="39">
        <v>390.91666666666703</v>
      </c>
      <c r="K37" s="44">
        <v>0</v>
      </c>
      <c r="L37" s="39">
        <v>261.58333333333297</v>
      </c>
      <c r="M37" s="44">
        <v>0</v>
      </c>
      <c r="N37" s="44">
        <v>0</v>
      </c>
      <c r="O37" s="44">
        <v>49122.416666666701</v>
      </c>
    </row>
    <row r="38" spans="1:15" ht="12.75" customHeight="1" x14ac:dyDescent="0.3">
      <c r="A38" s="41" t="s">
        <v>37</v>
      </c>
      <c r="B38" s="39">
        <v>15973.75</v>
      </c>
      <c r="C38" s="44">
        <v>0</v>
      </c>
      <c r="D38" s="44">
        <v>0</v>
      </c>
      <c r="E38" s="39">
        <v>4380</v>
      </c>
      <c r="F38" s="39">
        <v>1.25</v>
      </c>
      <c r="G38" s="39">
        <v>629.41666666666697</v>
      </c>
      <c r="H38" s="39">
        <v>62.4166666666667</v>
      </c>
      <c r="I38" s="39">
        <v>5991.25</v>
      </c>
      <c r="J38" s="39">
        <v>1574.0833333333301</v>
      </c>
      <c r="K38" s="39">
        <v>472.16666666666703</v>
      </c>
      <c r="L38" s="39">
        <v>148.75</v>
      </c>
      <c r="M38" s="44">
        <v>0</v>
      </c>
      <c r="N38" s="39">
        <v>1338.6666666666699</v>
      </c>
      <c r="O38" s="44">
        <v>30571.75</v>
      </c>
    </row>
    <row r="39" spans="1:15" ht="12.75" customHeight="1" x14ac:dyDescent="0.3">
      <c r="A39" s="41" t="s">
        <v>38</v>
      </c>
      <c r="B39" s="39">
        <v>24420.672473722199</v>
      </c>
      <c r="C39" s="44">
        <v>1826.70109284062</v>
      </c>
      <c r="D39" s="44">
        <v>0</v>
      </c>
      <c r="E39" s="39">
        <v>1469.00892629122</v>
      </c>
      <c r="F39" s="44">
        <v>0</v>
      </c>
      <c r="G39" s="39">
        <v>1958.9768098504601</v>
      </c>
      <c r="H39" s="39">
        <v>557.53968452893298</v>
      </c>
      <c r="I39" s="39">
        <v>3635.7171699283899</v>
      </c>
      <c r="J39" s="39">
        <v>463.068978747485</v>
      </c>
      <c r="K39" s="44">
        <v>0</v>
      </c>
      <c r="L39" s="39">
        <v>184.204919990447</v>
      </c>
      <c r="M39" s="44">
        <v>0</v>
      </c>
      <c r="N39" s="44">
        <v>0</v>
      </c>
      <c r="O39" s="44">
        <v>34515.890055899799</v>
      </c>
    </row>
    <row r="40" spans="1:15" ht="12.75" customHeight="1" x14ac:dyDescent="0.3">
      <c r="A40" s="41" t="s">
        <v>39</v>
      </c>
      <c r="B40" s="39">
        <v>533278.32214489102</v>
      </c>
      <c r="C40" s="39">
        <v>19495.478573521999</v>
      </c>
      <c r="D40" s="44">
        <v>0</v>
      </c>
      <c r="E40" s="39">
        <v>8623.9869887434306</v>
      </c>
      <c r="F40" s="44">
        <v>0</v>
      </c>
      <c r="G40" s="39">
        <v>3182.6782666614299</v>
      </c>
      <c r="H40" s="44">
        <v>87.910919540229898</v>
      </c>
      <c r="I40" s="39">
        <v>23721.323189180999</v>
      </c>
      <c r="J40" s="39">
        <v>6748.6642835675902</v>
      </c>
      <c r="K40" s="39">
        <v>6222.8171982787599</v>
      </c>
      <c r="L40" s="44">
        <v>0</v>
      </c>
      <c r="M40" s="44">
        <v>0</v>
      </c>
      <c r="N40" s="44">
        <v>0</v>
      </c>
      <c r="O40" s="44">
        <v>601361.181564386</v>
      </c>
    </row>
    <row r="41" spans="1:15" ht="12.75" customHeight="1" x14ac:dyDescent="0.3">
      <c r="A41" s="41" t="s">
        <v>40</v>
      </c>
      <c r="B41" s="39">
        <v>4551.1867664607798</v>
      </c>
      <c r="C41" s="44">
        <v>189.835677749361</v>
      </c>
      <c r="D41" s="39">
        <v>221.720588235294</v>
      </c>
      <c r="E41" s="44">
        <v>990.60210556457105</v>
      </c>
      <c r="F41" s="44">
        <v>0</v>
      </c>
      <c r="G41" s="39">
        <v>4679.4932816012797</v>
      </c>
      <c r="H41" s="39">
        <v>211.50835305386499</v>
      </c>
      <c r="I41" s="39">
        <v>1698.1297169685399</v>
      </c>
      <c r="J41" s="44">
        <v>0</v>
      </c>
      <c r="K41" s="44">
        <v>0</v>
      </c>
      <c r="L41" s="44">
        <v>51.448223039215698</v>
      </c>
      <c r="M41" s="44">
        <v>0</v>
      </c>
      <c r="N41" s="44">
        <v>0</v>
      </c>
      <c r="O41" s="44">
        <v>12593.924712672901</v>
      </c>
    </row>
    <row r="42" spans="1:15" ht="12.75" customHeight="1" x14ac:dyDescent="0.3">
      <c r="A42" s="41" t="s">
        <v>41</v>
      </c>
      <c r="B42" s="39">
        <v>2354.6513397815602</v>
      </c>
      <c r="C42" s="44">
        <v>1.66837082481254</v>
      </c>
      <c r="D42" s="39">
        <v>40.364199481239702</v>
      </c>
      <c r="E42" s="44">
        <v>493.59710200507601</v>
      </c>
      <c r="F42" s="44">
        <v>0</v>
      </c>
      <c r="G42" s="39">
        <v>114.475540516352</v>
      </c>
      <c r="H42" s="44">
        <v>0</v>
      </c>
      <c r="I42" s="39">
        <v>434.86765170610602</v>
      </c>
      <c r="J42" s="39">
        <v>8.5090703084046808</v>
      </c>
      <c r="K42" s="39">
        <v>40.1919377336704</v>
      </c>
      <c r="L42" s="39">
        <v>19.258962354691</v>
      </c>
      <c r="M42" s="44">
        <v>1.75178936605317</v>
      </c>
      <c r="N42" s="39">
        <v>4.5006816632583497</v>
      </c>
      <c r="O42" s="61">
        <v>3513.8366457412199</v>
      </c>
    </row>
    <row r="43" spans="1:15" ht="12.75" customHeight="1" x14ac:dyDescent="0.3">
      <c r="A43" s="41" t="s">
        <v>42</v>
      </c>
      <c r="B43" s="39">
        <v>41999.534450453</v>
      </c>
      <c r="C43" s="44">
        <v>0</v>
      </c>
      <c r="D43" s="39">
        <v>1159.03920542788</v>
      </c>
      <c r="E43" s="44">
        <v>17370.445778006801</v>
      </c>
      <c r="F43" s="44">
        <v>988.81321024789997</v>
      </c>
      <c r="G43" s="39">
        <v>3554.3605907160199</v>
      </c>
      <c r="H43" s="39">
        <v>129.23500000000001</v>
      </c>
      <c r="I43" s="39">
        <v>5283.8769656254299</v>
      </c>
      <c r="J43" s="39">
        <v>3104.0606891514599</v>
      </c>
      <c r="K43" s="39">
        <v>303.70319611780502</v>
      </c>
      <c r="L43" s="39">
        <v>169.86671428571401</v>
      </c>
      <c r="M43" s="44">
        <v>0</v>
      </c>
      <c r="N43" s="39">
        <v>13905.060393154499</v>
      </c>
      <c r="O43" s="44">
        <v>87967.996193186395</v>
      </c>
    </row>
    <row r="44" spans="1:15" ht="12.75" customHeight="1" x14ac:dyDescent="0.3">
      <c r="A44" s="41" t="s">
        <v>43</v>
      </c>
      <c r="B44" s="39">
        <v>4248.1682696588696</v>
      </c>
      <c r="C44" s="44">
        <v>0</v>
      </c>
      <c r="D44" s="44">
        <v>0</v>
      </c>
      <c r="E44" s="39">
        <v>910.04579645030196</v>
      </c>
      <c r="F44" s="44">
        <v>0</v>
      </c>
      <c r="G44" s="39">
        <v>2028.4151241048501</v>
      </c>
      <c r="H44" s="39">
        <v>430.82339604259499</v>
      </c>
      <c r="I44" s="39">
        <v>4784.6297861992198</v>
      </c>
      <c r="J44" s="44">
        <v>0</v>
      </c>
      <c r="K44" s="39">
        <v>1210.61243015639</v>
      </c>
      <c r="L44" s="44">
        <v>114.97572754399999</v>
      </c>
      <c r="M44" s="44">
        <v>0</v>
      </c>
      <c r="N44" s="44">
        <v>0</v>
      </c>
      <c r="O44" s="44">
        <v>13727.6705301562</v>
      </c>
    </row>
    <row r="45" spans="1:15" ht="12.75" customHeight="1" x14ac:dyDescent="0.3">
      <c r="A45" s="41" t="s">
        <v>44</v>
      </c>
      <c r="B45" s="39">
        <v>618907.92711321299</v>
      </c>
      <c r="C45" s="44">
        <v>479.98090518653902</v>
      </c>
      <c r="D45" s="44">
        <v>1219.0745550471099</v>
      </c>
      <c r="E45" s="39">
        <v>1575.35590469201</v>
      </c>
      <c r="F45" s="44">
        <v>87.581110523523705</v>
      </c>
      <c r="G45" s="39">
        <v>5721.9011279400202</v>
      </c>
      <c r="H45" s="44">
        <v>86.185357165845701</v>
      </c>
      <c r="I45" s="39">
        <v>2316.9888937171299</v>
      </c>
      <c r="J45" s="44">
        <v>221.452160537118</v>
      </c>
      <c r="K45" s="44">
        <v>404.910500363187</v>
      </c>
      <c r="L45" s="39">
        <v>727.39577731795805</v>
      </c>
      <c r="M45" s="44">
        <v>0</v>
      </c>
      <c r="N45" s="39">
        <v>11990.0852869271</v>
      </c>
      <c r="O45" s="44">
        <v>643738.83869262994</v>
      </c>
    </row>
    <row r="46" spans="1:15" ht="12.75" customHeight="1" x14ac:dyDescent="0.3">
      <c r="A46" s="41" t="s">
        <v>45</v>
      </c>
      <c r="B46" s="39">
        <v>107678.850058396</v>
      </c>
      <c r="C46" s="44">
        <v>7.1493055555555598</v>
      </c>
      <c r="D46" s="44">
        <v>0</v>
      </c>
      <c r="E46" s="44">
        <v>19.524475524475498</v>
      </c>
      <c r="F46" s="44">
        <v>0</v>
      </c>
      <c r="G46" s="44">
        <v>2807.0402153305299</v>
      </c>
      <c r="H46" s="44">
        <v>4385.5316513962598</v>
      </c>
      <c r="I46" s="39">
        <v>8233.2656429993804</v>
      </c>
      <c r="J46" s="39">
        <v>1289.87182076417</v>
      </c>
      <c r="K46" s="44">
        <v>0</v>
      </c>
      <c r="L46" s="39">
        <v>2101.4459398183399</v>
      </c>
      <c r="M46" s="44">
        <v>0</v>
      </c>
      <c r="N46" s="39">
        <v>72.256410256410305</v>
      </c>
      <c r="O46" s="44">
        <v>126594.935520042</v>
      </c>
    </row>
    <row r="47" spans="1:15" ht="18" customHeight="1" x14ac:dyDescent="0.3">
      <c r="A47" s="41" t="s">
        <v>46</v>
      </c>
      <c r="B47" s="39">
        <v>489.27536386707197</v>
      </c>
      <c r="C47" s="39">
        <v>499.450557586792</v>
      </c>
      <c r="D47" s="44">
        <v>9.3081761006289305</v>
      </c>
      <c r="E47" s="39">
        <v>1672.3469694723799</v>
      </c>
      <c r="F47" s="44">
        <v>0</v>
      </c>
      <c r="G47" s="39">
        <v>1319.98338032581</v>
      </c>
      <c r="H47" s="39">
        <v>1185.46502722424</v>
      </c>
      <c r="I47" s="39">
        <v>1841.95396086453</v>
      </c>
      <c r="J47" s="39">
        <v>98.667464114832597</v>
      </c>
      <c r="K47" s="44">
        <v>0</v>
      </c>
      <c r="L47" s="44">
        <v>4.6540880503144697</v>
      </c>
      <c r="M47" s="44">
        <v>50.738095238095298</v>
      </c>
      <c r="N47" s="44">
        <v>0</v>
      </c>
      <c r="O47" s="44">
        <v>7171.8430828446899</v>
      </c>
    </row>
    <row r="48" spans="1:15" ht="12.75" customHeight="1" x14ac:dyDescent="0.3">
      <c r="A48" s="41" t="s">
        <v>47</v>
      </c>
      <c r="B48" s="39">
        <v>6077.8228353093</v>
      </c>
      <c r="C48" s="44">
        <v>0</v>
      </c>
      <c r="D48" s="44">
        <v>0</v>
      </c>
      <c r="E48" s="44">
        <v>55.972286384435797</v>
      </c>
      <c r="F48" s="44">
        <v>0.83333333333333004</v>
      </c>
      <c r="G48" s="39">
        <v>5381.82308159487</v>
      </c>
      <c r="H48" s="44">
        <v>27.094100014112101</v>
      </c>
      <c r="I48" s="39">
        <v>321.39416384289899</v>
      </c>
      <c r="J48" s="44">
        <v>7.0833333333333401</v>
      </c>
      <c r="K48" s="39">
        <v>1091.53362129281</v>
      </c>
      <c r="L48" s="44">
        <v>282.81665370355699</v>
      </c>
      <c r="M48" s="44">
        <v>0</v>
      </c>
      <c r="N48" s="39">
        <v>19546.298171674302</v>
      </c>
      <c r="O48" s="44">
        <v>32792.6715804829</v>
      </c>
    </row>
    <row r="49" spans="1:15" ht="12.75" customHeight="1" x14ac:dyDescent="0.3">
      <c r="A49" s="41" t="s">
        <v>48</v>
      </c>
      <c r="B49" s="39">
        <v>13777.961303751999</v>
      </c>
      <c r="C49" s="44">
        <v>0</v>
      </c>
      <c r="D49" s="44">
        <v>0</v>
      </c>
      <c r="E49" s="44">
        <v>106.766434019652</v>
      </c>
      <c r="F49" s="44">
        <v>0</v>
      </c>
      <c r="G49" s="39">
        <v>802.54962606303297</v>
      </c>
      <c r="H49" s="39">
        <v>88.377603039484498</v>
      </c>
      <c r="I49" s="39">
        <v>493.29820644681701</v>
      </c>
      <c r="J49" s="44">
        <v>12.7291666666667</v>
      </c>
      <c r="K49" s="44">
        <v>0</v>
      </c>
      <c r="L49" s="44">
        <v>71.982101348210193</v>
      </c>
      <c r="M49" s="44">
        <v>0</v>
      </c>
      <c r="N49" s="39">
        <v>23.156194758977001</v>
      </c>
      <c r="O49" s="44">
        <v>15376.820636094801</v>
      </c>
    </row>
    <row r="50" spans="1:15" ht="12.75" customHeight="1" x14ac:dyDescent="0.3">
      <c r="A50" s="41" t="s">
        <v>49</v>
      </c>
      <c r="B50" s="39">
        <v>1755.55494198819</v>
      </c>
      <c r="C50" s="44">
        <v>0</v>
      </c>
      <c r="D50" s="39">
        <v>228.53991874583801</v>
      </c>
      <c r="E50" s="44">
        <v>0</v>
      </c>
      <c r="F50" s="44">
        <v>0</v>
      </c>
      <c r="G50" s="44">
        <v>813.37806898506699</v>
      </c>
      <c r="H50" s="39">
        <v>2186.8687635982301</v>
      </c>
      <c r="I50" s="39">
        <v>142.37079808686801</v>
      </c>
      <c r="J50" s="44">
        <v>25.020637552975899</v>
      </c>
      <c r="K50" s="39">
        <v>80.211725876683204</v>
      </c>
      <c r="L50" s="39">
        <v>36.859893575088698</v>
      </c>
      <c r="M50" s="39">
        <v>33.662174170616098</v>
      </c>
      <c r="N50" s="44">
        <v>0</v>
      </c>
      <c r="O50" s="61">
        <v>5302.4669225795597</v>
      </c>
    </row>
    <row r="51" spans="1:15" ht="12.75" customHeight="1" x14ac:dyDescent="0.3">
      <c r="A51" s="41" t="s">
        <v>50</v>
      </c>
      <c r="B51" s="39">
        <v>44748.150422048901</v>
      </c>
      <c r="C51" s="44">
        <v>0</v>
      </c>
      <c r="D51" s="44">
        <v>0</v>
      </c>
      <c r="E51" s="44">
        <v>7667.0272412864897</v>
      </c>
      <c r="F51" s="44">
        <v>0</v>
      </c>
      <c r="G51" s="39">
        <v>2707.8534607043698</v>
      </c>
      <c r="H51" s="44">
        <v>279.89377894581099</v>
      </c>
      <c r="I51" s="39">
        <v>3804.3905646834501</v>
      </c>
      <c r="J51" s="39">
        <v>2098.5729460453699</v>
      </c>
      <c r="K51" s="44">
        <v>480.07371532331598</v>
      </c>
      <c r="L51" s="39">
        <v>1379.45563089245</v>
      </c>
      <c r="M51" s="44">
        <v>0</v>
      </c>
      <c r="N51" s="39">
        <v>1647.0915241145401</v>
      </c>
      <c r="O51" s="44">
        <v>64812.509284044703</v>
      </c>
    </row>
    <row r="52" spans="1:15" ht="12.75" customHeight="1" x14ac:dyDescent="0.3">
      <c r="A52" s="41" t="s">
        <v>51</v>
      </c>
      <c r="B52" s="39">
        <v>23306.987827594901</v>
      </c>
      <c r="C52" s="39">
        <v>2896.8575531004199</v>
      </c>
      <c r="D52" s="39">
        <v>1024.05265848671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27227.898039182099</v>
      </c>
    </row>
    <row r="53" spans="1:15" ht="12.75" customHeight="1" x14ac:dyDescent="0.3">
      <c r="A53" s="41" t="s">
        <v>52</v>
      </c>
      <c r="B53" s="39">
        <v>4648.3519970816897</v>
      </c>
      <c r="C53" s="44">
        <v>10.717276722508</v>
      </c>
      <c r="D53" s="39">
        <v>19.3217962390179</v>
      </c>
      <c r="E53" s="44">
        <v>74.014883082635194</v>
      </c>
      <c r="F53" s="39">
        <v>0.91673003802280995</v>
      </c>
      <c r="G53" s="39">
        <v>276.417590905373</v>
      </c>
      <c r="H53" s="44">
        <v>0</v>
      </c>
      <c r="I53" s="39">
        <v>625.09785563647802</v>
      </c>
      <c r="J53" s="44">
        <v>129.94437076866299</v>
      </c>
      <c r="K53" s="44">
        <v>53.688128630009501</v>
      </c>
      <c r="L53" s="39">
        <v>14.480409573401699</v>
      </c>
      <c r="M53" s="44">
        <v>0</v>
      </c>
      <c r="N53" s="39">
        <v>1025.40806060103</v>
      </c>
      <c r="O53" s="44">
        <v>6878.3590992788304</v>
      </c>
    </row>
    <row r="54" spans="1:15" ht="12.75" customHeight="1" x14ac:dyDescent="0.3">
      <c r="A54" s="41" t="s">
        <v>53</v>
      </c>
      <c r="B54" s="39">
        <v>15552.166666666701</v>
      </c>
      <c r="C54" s="44">
        <v>0</v>
      </c>
      <c r="D54" s="44">
        <v>0</v>
      </c>
      <c r="E54" s="44">
        <v>24</v>
      </c>
      <c r="F54" s="44">
        <v>0</v>
      </c>
      <c r="G54" s="39">
        <v>128.25</v>
      </c>
      <c r="H54" s="39">
        <v>134</v>
      </c>
      <c r="I54" s="39">
        <v>173.083333333333</v>
      </c>
      <c r="J54" s="39">
        <v>7.4166666666666696</v>
      </c>
      <c r="K54" s="39">
        <v>2.9166666666666701</v>
      </c>
      <c r="L54" s="39">
        <v>126.75</v>
      </c>
      <c r="M54" s="44">
        <v>0</v>
      </c>
      <c r="N54" s="44">
        <v>0</v>
      </c>
      <c r="O54" s="44">
        <v>16148.583333333299</v>
      </c>
    </row>
    <row r="55" spans="1:15" ht="12.75" customHeight="1" x14ac:dyDescent="0.3">
      <c r="A55" s="41" t="s">
        <v>54</v>
      </c>
      <c r="B55" s="39">
        <v>11.25</v>
      </c>
      <c r="C55" s="44">
        <v>0</v>
      </c>
      <c r="D55" s="44">
        <v>2.6666666666666701</v>
      </c>
      <c r="E55" s="39">
        <v>51.4166666666667</v>
      </c>
      <c r="F55" s="44">
        <v>0</v>
      </c>
      <c r="G55" s="44">
        <v>0</v>
      </c>
      <c r="H55" s="44">
        <v>14.1666666666667</v>
      </c>
      <c r="I55" s="39">
        <v>3.0833333333333299</v>
      </c>
      <c r="J55" s="44">
        <v>17</v>
      </c>
      <c r="K55" s="44">
        <v>0.41666666666667002</v>
      </c>
      <c r="L55" s="44">
        <v>0</v>
      </c>
      <c r="M55" s="44">
        <v>0</v>
      </c>
      <c r="N55" s="39">
        <v>4.25</v>
      </c>
      <c r="O55" s="44">
        <v>104.25</v>
      </c>
    </row>
    <row r="56" spans="1:15" ht="12.75" customHeight="1" x14ac:dyDescent="0.3">
      <c r="A56" s="41" t="s">
        <v>55</v>
      </c>
      <c r="B56" s="39">
        <v>62775.666666666701</v>
      </c>
      <c r="C56" s="44">
        <v>0</v>
      </c>
      <c r="D56" s="44">
        <v>0</v>
      </c>
      <c r="E56" s="44">
        <v>17.25</v>
      </c>
      <c r="F56" s="44">
        <v>207.166666666667</v>
      </c>
      <c r="G56" s="39">
        <v>8400.4166666666697</v>
      </c>
      <c r="H56" s="39">
        <v>1518.8333333333301</v>
      </c>
      <c r="I56" s="39">
        <v>4126.6666666666697</v>
      </c>
      <c r="J56" s="39">
        <v>83.75</v>
      </c>
      <c r="K56" s="39">
        <v>130.5</v>
      </c>
      <c r="L56" s="39">
        <v>225.333333333333</v>
      </c>
      <c r="M56" s="44">
        <v>0</v>
      </c>
      <c r="N56" s="44">
        <v>0.16666666666666999</v>
      </c>
      <c r="O56" s="44">
        <v>77485.75</v>
      </c>
    </row>
    <row r="57" spans="1:15" ht="18" customHeight="1" x14ac:dyDescent="0.3">
      <c r="A57" s="41" t="s">
        <v>56</v>
      </c>
      <c r="B57" s="39">
        <v>413459.66666666698</v>
      </c>
      <c r="C57" s="39">
        <v>17427.333333333299</v>
      </c>
      <c r="D57" s="44">
        <v>0</v>
      </c>
      <c r="E57" s="39">
        <v>577</v>
      </c>
      <c r="F57" s="39">
        <v>93.5</v>
      </c>
      <c r="G57" s="39">
        <v>7610</v>
      </c>
      <c r="H57" s="39">
        <v>787.41666666666697</v>
      </c>
      <c r="I57" s="39">
        <v>6758.3333333333303</v>
      </c>
      <c r="J57" s="39">
        <v>8495</v>
      </c>
      <c r="K57" s="39">
        <v>746.41666666666697</v>
      </c>
      <c r="L57" s="39">
        <v>1011.58333333333</v>
      </c>
      <c r="M57" s="44">
        <v>0.91666666666666996</v>
      </c>
      <c r="N57" s="39">
        <v>23493.833333333299</v>
      </c>
      <c r="O57" s="44">
        <v>480461</v>
      </c>
    </row>
    <row r="58" spans="1:15" ht="12.75" customHeight="1" x14ac:dyDescent="0.3">
      <c r="A58" s="41" t="s">
        <v>57</v>
      </c>
      <c r="B58" s="39">
        <v>4916.6021527777802</v>
      </c>
      <c r="C58" s="39">
        <v>97.200277777777799</v>
      </c>
      <c r="D58" s="39">
        <v>90.659444444444503</v>
      </c>
      <c r="E58" s="39">
        <v>145.14770833333299</v>
      </c>
      <c r="F58" s="44">
        <v>12.081666666666701</v>
      </c>
      <c r="G58" s="39">
        <v>1608.34</v>
      </c>
      <c r="H58" s="39">
        <v>885.12263888888901</v>
      </c>
      <c r="I58" s="39">
        <v>3205.5742361111102</v>
      </c>
      <c r="J58" s="44">
        <v>0</v>
      </c>
      <c r="K58" s="39">
        <v>61.1469444444445</v>
      </c>
      <c r="L58" s="44">
        <v>410.28180555555599</v>
      </c>
      <c r="M58" s="44">
        <v>0</v>
      </c>
      <c r="N58" s="39">
        <v>837.41541666666706</v>
      </c>
      <c r="O58" s="44">
        <v>12269.5722916667</v>
      </c>
    </row>
    <row r="59" spans="1:15" ht="12.75" customHeight="1" x14ac:dyDescent="0.3">
      <c r="A59" s="41" t="s">
        <v>58</v>
      </c>
      <c r="B59" s="39">
        <v>31234.166666666701</v>
      </c>
      <c r="C59" s="44">
        <v>25.25</v>
      </c>
      <c r="D59" s="39">
        <v>24.4166666666667</v>
      </c>
      <c r="E59" s="39">
        <v>5109.0833333333303</v>
      </c>
      <c r="F59" s="44">
        <v>0</v>
      </c>
      <c r="G59" s="39">
        <v>4740.6666666666697</v>
      </c>
      <c r="H59" s="44">
        <v>0</v>
      </c>
      <c r="I59" s="39">
        <v>2482.9166666666702</v>
      </c>
      <c r="J59" s="44">
        <v>118.75</v>
      </c>
      <c r="K59" s="39">
        <v>147.416666666667</v>
      </c>
      <c r="L59" s="39">
        <v>676.58333333333303</v>
      </c>
      <c r="M59" s="44">
        <v>0</v>
      </c>
      <c r="N59" s="39">
        <v>48032.083333333299</v>
      </c>
      <c r="O59" s="44">
        <v>92591.333333333401</v>
      </c>
    </row>
    <row r="60" spans="1:15" ht="12.75" customHeight="1" x14ac:dyDescent="0.3">
      <c r="A60" s="42" t="s">
        <v>59</v>
      </c>
      <c r="B60" s="46">
        <v>1061.1666666666699</v>
      </c>
      <c r="C60" s="47">
        <v>20.9166666666667</v>
      </c>
      <c r="D60" s="47">
        <v>0</v>
      </c>
      <c r="E60" s="46">
        <v>3974.9166666666702</v>
      </c>
      <c r="F60" s="47">
        <v>0</v>
      </c>
      <c r="G60" s="46">
        <v>105.083333333333</v>
      </c>
      <c r="H60" s="47">
        <v>0</v>
      </c>
      <c r="I60" s="46">
        <v>251</v>
      </c>
      <c r="J60" s="47">
        <v>0</v>
      </c>
      <c r="K60" s="47">
        <v>7.3333333333333401</v>
      </c>
      <c r="L60" s="47">
        <v>7.3333333333333401</v>
      </c>
      <c r="M60" s="47">
        <v>0</v>
      </c>
      <c r="N60" s="47">
        <v>0</v>
      </c>
      <c r="O60" s="47">
        <v>5427.75</v>
      </c>
    </row>
    <row r="61" spans="1:15" x14ac:dyDescent="0.25">
      <c r="A61" s="234" t="s">
        <v>265</v>
      </c>
    </row>
  </sheetData>
  <phoneticPr fontId="0" type="noConversion"/>
  <hyperlinks>
    <hyperlink ref="B7" r:id="rId1" location="THRS1VFY!B1" display="A:\THRS1VFY.W02 - THRS1VFY!B1" xr:uid="{00000000-0004-0000-0F00-000000000000}"/>
  </hyperlinks>
  <printOptions horizontalCentered="1" verticalCentered="1"/>
  <pageMargins left="0.25" right="0.25" top="0.25" bottom="0.25" header="0.5" footer="0.5"/>
  <pageSetup scale="66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62"/>
  <sheetViews>
    <sheetView zoomScale="85" zoomScaleNormal="85" zoomScaleSheetLayoutView="100" workbookViewId="0"/>
  </sheetViews>
  <sheetFormatPr defaultColWidth="9.08984375" defaultRowHeight="12.5" x14ac:dyDescent="0.25"/>
  <cols>
    <col min="1" max="1" width="17.7265625" style="2" customWidth="1"/>
    <col min="2" max="2" width="10.26953125" style="2" customWidth="1"/>
    <col min="3" max="3" width="16" style="2" customWidth="1"/>
    <col min="4" max="4" width="12.81640625" style="2" customWidth="1"/>
    <col min="5" max="6" width="12.6328125" style="2" bestFit="1" customWidth="1"/>
    <col min="7" max="7" width="11.6328125" style="2" bestFit="1" customWidth="1"/>
    <col min="8" max="8" width="10.7265625" style="2" bestFit="1" customWidth="1"/>
    <col min="9" max="9" width="7.6328125" style="2" bestFit="1" customWidth="1"/>
    <col min="10" max="10" width="11.6328125" style="2" bestFit="1" customWidth="1"/>
    <col min="11" max="11" width="11" style="2" bestFit="1" customWidth="1"/>
    <col min="12" max="12" width="9.36328125" style="2" customWidth="1"/>
    <col min="13" max="13" width="12.6328125" style="2" bestFit="1" customWidth="1"/>
    <col min="14" max="14" width="12.90625" style="2" customWidth="1"/>
    <col min="15" max="15" width="10.453125" style="2" customWidth="1"/>
    <col min="16" max="16" width="8.453125" style="2" customWidth="1"/>
    <col min="17" max="17" width="11" style="2" customWidth="1"/>
    <col min="18" max="16384" width="9.08984375" style="2"/>
  </cols>
  <sheetData>
    <row r="1" spans="1:18" s="111" customFormat="1" ht="13" x14ac:dyDescent="0.3">
      <c r="A1" s="179" t="s">
        <v>203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8" s="111" customFormat="1" ht="13" x14ac:dyDescent="0.3">
      <c r="A2" s="179" t="s">
        <v>204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8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8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18" s="3" customFormat="1" ht="45" customHeight="1" x14ac:dyDescent="0.3">
      <c r="A5" s="21" t="s">
        <v>0</v>
      </c>
      <c r="B5" s="21" t="s">
        <v>115</v>
      </c>
      <c r="C5" s="21" t="s">
        <v>152</v>
      </c>
      <c r="D5" s="21" t="s">
        <v>133</v>
      </c>
      <c r="E5" s="21" t="s">
        <v>145</v>
      </c>
      <c r="F5" s="21" t="s">
        <v>131</v>
      </c>
      <c r="G5" s="21" t="s">
        <v>134</v>
      </c>
      <c r="H5" s="21" t="s">
        <v>153</v>
      </c>
      <c r="I5" s="21" t="s">
        <v>136</v>
      </c>
      <c r="J5" s="21" t="s">
        <v>137</v>
      </c>
      <c r="K5" s="21" t="s">
        <v>138</v>
      </c>
      <c r="L5" s="21" t="s">
        <v>139</v>
      </c>
      <c r="M5" s="21" t="s">
        <v>140</v>
      </c>
      <c r="N5" s="21" t="s">
        <v>146</v>
      </c>
      <c r="O5" s="21" t="s">
        <v>142</v>
      </c>
      <c r="P5" s="168" t="s">
        <v>261</v>
      </c>
      <c r="Q5" s="21" t="s">
        <v>154</v>
      </c>
      <c r="R5" s="8"/>
    </row>
    <row r="6" spans="1:18" ht="12.75" customHeight="1" x14ac:dyDescent="0.3">
      <c r="A6" s="33" t="s">
        <v>3</v>
      </c>
      <c r="B6" s="39">
        <v>678999.56136285095</v>
      </c>
      <c r="C6" s="39">
        <v>302220.01249116298</v>
      </c>
      <c r="D6" s="63">
        <v>29.513061599063601</v>
      </c>
      <c r="E6" s="63">
        <v>24.0758857861744</v>
      </c>
      <c r="F6" s="63">
        <v>22.3855603622236</v>
      </c>
      <c r="G6" s="63">
        <v>14.3174526468677</v>
      </c>
      <c r="H6" s="63">
        <v>12.6756775081064</v>
      </c>
      <c r="I6" s="63">
        <v>15.766111702928599</v>
      </c>
      <c r="J6" s="63">
        <v>13.884513015103201</v>
      </c>
      <c r="K6" s="63">
        <v>22.3828920170251</v>
      </c>
      <c r="L6" s="63">
        <v>11.332559404176299</v>
      </c>
      <c r="M6" s="63">
        <v>13.2049382080419</v>
      </c>
      <c r="N6" s="63">
        <v>13.967212749800201</v>
      </c>
      <c r="O6" s="63">
        <v>18.4913104100082</v>
      </c>
      <c r="P6" s="63">
        <v>8.4997397608254701</v>
      </c>
      <c r="Q6" s="63">
        <v>27.940636799379899</v>
      </c>
      <c r="R6" s="5"/>
    </row>
    <row r="7" spans="1:18" ht="18" customHeight="1" x14ac:dyDescent="0.3">
      <c r="A7" s="41" t="s">
        <v>7</v>
      </c>
      <c r="B7" s="39">
        <v>2803.4166666666702</v>
      </c>
      <c r="C7" s="39">
        <v>1225.3333333333301</v>
      </c>
      <c r="D7" s="64">
        <v>32.317801462168603</v>
      </c>
      <c r="E7" s="64">
        <v>34.2040816326531</v>
      </c>
      <c r="F7" s="64">
        <v>33.570967741935497</v>
      </c>
      <c r="G7" s="64">
        <v>15.315175097276301</v>
      </c>
      <c r="H7" s="64">
        <v>0</v>
      </c>
      <c r="I7" s="64">
        <v>18.5847750865052</v>
      </c>
      <c r="J7" s="64">
        <v>0</v>
      </c>
      <c r="K7" s="64">
        <v>23.2366197183099</v>
      </c>
      <c r="L7" s="64">
        <v>8.0898021308980201</v>
      </c>
      <c r="M7" s="64">
        <v>0</v>
      </c>
      <c r="N7" s="64">
        <v>18.652173913043502</v>
      </c>
      <c r="O7" s="64">
        <v>0</v>
      </c>
      <c r="P7" s="64">
        <v>8.3911845730027608</v>
      </c>
      <c r="Q7" s="64">
        <v>31.2878128400435</v>
      </c>
      <c r="R7" s="5"/>
    </row>
    <row r="8" spans="1:18" ht="12.75" customHeight="1" x14ac:dyDescent="0.3">
      <c r="A8" s="41" t="s">
        <v>8</v>
      </c>
      <c r="B8" s="39">
        <v>1833.25</v>
      </c>
      <c r="C8" s="39">
        <v>828.91666666666697</v>
      </c>
      <c r="D8" s="64">
        <v>27.354520209811799</v>
      </c>
      <c r="E8" s="64">
        <v>0</v>
      </c>
      <c r="F8" s="64">
        <v>29.125</v>
      </c>
      <c r="G8" s="64">
        <v>22.553191489361701</v>
      </c>
      <c r="H8" s="64">
        <v>25.2083333333333</v>
      </c>
      <c r="I8" s="64">
        <v>10.679889298893</v>
      </c>
      <c r="J8" s="64">
        <v>24.788584740827002</v>
      </c>
      <c r="K8" s="64">
        <v>18.817972350230399</v>
      </c>
      <c r="L8" s="64">
        <v>5.9074074074074101</v>
      </c>
      <c r="M8" s="64">
        <v>8.1284403669724803</v>
      </c>
      <c r="N8" s="64">
        <v>7.9393939393939403</v>
      </c>
      <c r="O8" s="64">
        <v>0</v>
      </c>
      <c r="P8" s="64">
        <v>0</v>
      </c>
      <c r="Q8" s="64">
        <v>27.264702925505201</v>
      </c>
      <c r="R8" s="5"/>
    </row>
    <row r="9" spans="1:18" ht="12.75" customHeight="1" x14ac:dyDescent="0.3">
      <c r="A9" s="41" t="s">
        <v>9</v>
      </c>
      <c r="B9" s="39">
        <v>2886.8333333333298</v>
      </c>
      <c r="C9" s="39">
        <v>495.75</v>
      </c>
      <c r="D9" s="64">
        <v>29.580191693290701</v>
      </c>
      <c r="E9" s="64">
        <v>0</v>
      </c>
      <c r="F9" s="64">
        <v>0</v>
      </c>
      <c r="G9" s="64">
        <v>17.510460251045998</v>
      </c>
      <c r="H9" s="64">
        <v>9</v>
      </c>
      <c r="I9" s="64">
        <v>11.596439169139501</v>
      </c>
      <c r="J9" s="64">
        <v>11.9333333333333</v>
      </c>
      <c r="K9" s="64">
        <v>15.6884615384615</v>
      </c>
      <c r="L9" s="64">
        <v>14.846153846153801</v>
      </c>
      <c r="M9" s="64">
        <v>5.2096774193548399</v>
      </c>
      <c r="N9" s="64">
        <v>5.7272727272727302</v>
      </c>
      <c r="O9" s="64">
        <v>0</v>
      </c>
      <c r="P9" s="64">
        <v>0</v>
      </c>
      <c r="Q9" s="64">
        <v>27.083207261724699</v>
      </c>
      <c r="R9" s="5"/>
    </row>
    <row r="10" spans="1:18" ht="12.75" customHeight="1" x14ac:dyDescent="0.3">
      <c r="A10" s="41" t="s">
        <v>10</v>
      </c>
      <c r="B10" s="39">
        <v>1308</v>
      </c>
      <c r="C10" s="39">
        <v>307.41666666666703</v>
      </c>
      <c r="D10" s="64">
        <v>28.268175074184001</v>
      </c>
      <c r="E10" s="64">
        <v>16</v>
      </c>
      <c r="F10" s="64">
        <v>21.345454545454601</v>
      </c>
      <c r="G10" s="64">
        <v>11.2139037433155</v>
      </c>
      <c r="H10" s="64">
        <v>20.1034482758621</v>
      </c>
      <c r="I10" s="64">
        <v>9.8713692946058096</v>
      </c>
      <c r="J10" s="64">
        <v>13.647058823529401</v>
      </c>
      <c r="K10" s="64">
        <v>17.5762711864407</v>
      </c>
      <c r="L10" s="64">
        <v>0</v>
      </c>
      <c r="M10" s="64">
        <v>0</v>
      </c>
      <c r="N10" s="64">
        <v>7.95</v>
      </c>
      <c r="O10" s="64">
        <v>0</v>
      </c>
      <c r="P10" s="64">
        <v>0</v>
      </c>
      <c r="Q10" s="64">
        <v>24.890485226348599</v>
      </c>
      <c r="R10" s="5"/>
    </row>
    <row r="11" spans="1:18" ht="12.75" customHeight="1" x14ac:dyDescent="0.3">
      <c r="A11" s="41" t="s">
        <v>11</v>
      </c>
      <c r="B11" s="39">
        <v>273571.859309636</v>
      </c>
      <c r="C11" s="39">
        <v>140927.17356207201</v>
      </c>
      <c r="D11" s="64">
        <v>29.486931371565401</v>
      </c>
      <c r="E11" s="64">
        <v>23.0694207668997</v>
      </c>
      <c r="F11" s="64">
        <v>21.6354196947341</v>
      </c>
      <c r="G11" s="64">
        <v>11.1774659347035</v>
      </c>
      <c r="H11" s="64">
        <v>1</v>
      </c>
      <c r="I11" s="64">
        <v>17.7523032469954</v>
      </c>
      <c r="J11" s="64">
        <v>12.781817428958</v>
      </c>
      <c r="K11" s="64">
        <v>21.721770886231599</v>
      </c>
      <c r="L11" s="64">
        <v>14.3870812377692</v>
      </c>
      <c r="M11" s="64">
        <v>13.312801962329701</v>
      </c>
      <c r="N11" s="64">
        <v>13.471899656988301</v>
      </c>
      <c r="O11" s="64">
        <v>0</v>
      </c>
      <c r="P11" s="64">
        <v>8.8628170284676493</v>
      </c>
      <c r="Q11" s="64">
        <v>29.117514983499198</v>
      </c>
      <c r="R11" s="5"/>
    </row>
    <row r="12" spans="1:18" ht="12.75" customHeight="1" x14ac:dyDescent="0.3">
      <c r="A12" s="41" t="s">
        <v>12</v>
      </c>
      <c r="B12" s="39">
        <v>8646.7357075023792</v>
      </c>
      <c r="C12" s="39">
        <v>5321.4183285850004</v>
      </c>
      <c r="D12" s="64">
        <v>21.1843803329193</v>
      </c>
      <c r="E12" s="64">
        <v>19.849477547394699</v>
      </c>
      <c r="F12" s="64">
        <v>0</v>
      </c>
      <c r="G12" s="64">
        <v>18.165611090726401</v>
      </c>
      <c r="H12" s="64">
        <v>29.7486953113719</v>
      </c>
      <c r="I12" s="64">
        <v>14.560927031314</v>
      </c>
      <c r="J12" s="64">
        <v>9.0125687475116898</v>
      </c>
      <c r="K12" s="64">
        <v>21.060164104938</v>
      </c>
      <c r="L12" s="64">
        <v>1.54853438786742</v>
      </c>
      <c r="M12" s="64">
        <v>4.6599187625814604</v>
      </c>
      <c r="N12" s="64">
        <v>12.9933349834136</v>
      </c>
      <c r="O12" s="64">
        <v>0</v>
      </c>
      <c r="P12" s="64">
        <v>5.4786425141691204</v>
      </c>
      <c r="Q12" s="64">
        <v>20.475644386091499</v>
      </c>
      <c r="R12" s="5"/>
    </row>
    <row r="13" spans="1:18" ht="12.75" customHeight="1" x14ac:dyDescent="0.3">
      <c r="A13" s="41" t="s">
        <v>13</v>
      </c>
      <c r="B13" s="39">
        <v>3450.0378373374201</v>
      </c>
      <c r="C13" s="39">
        <v>735.84921992089096</v>
      </c>
      <c r="D13" s="64">
        <v>28.4537068789624</v>
      </c>
      <c r="E13" s="64">
        <v>26.8018802669067</v>
      </c>
      <c r="F13" s="64">
        <v>0</v>
      </c>
      <c r="G13" s="64">
        <v>0</v>
      </c>
      <c r="H13" s="64">
        <v>10</v>
      </c>
      <c r="I13" s="64">
        <v>29.600535469553499</v>
      </c>
      <c r="J13" s="64">
        <v>0</v>
      </c>
      <c r="K13" s="64">
        <v>20.2807082103194</v>
      </c>
      <c r="L13" s="64">
        <v>23.967132910031701</v>
      </c>
      <c r="M13" s="64">
        <v>9.2687006435758708</v>
      </c>
      <c r="N13" s="64">
        <v>25.011476664116302</v>
      </c>
      <c r="O13" s="64">
        <v>0</v>
      </c>
      <c r="P13" s="64">
        <v>0</v>
      </c>
      <c r="Q13" s="64">
        <v>34.579611277213601</v>
      </c>
      <c r="R13" s="5"/>
    </row>
    <row r="14" spans="1:18" ht="12.75" customHeight="1" x14ac:dyDescent="0.3">
      <c r="A14" s="41" t="s">
        <v>14</v>
      </c>
      <c r="B14" s="39">
        <v>613.41666666666697</v>
      </c>
      <c r="C14" s="39">
        <v>153.666666666667</v>
      </c>
      <c r="D14" s="64">
        <v>27.3020771513353</v>
      </c>
      <c r="E14" s="64">
        <v>30</v>
      </c>
      <c r="F14" s="64">
        <v>21.551724137931</v>
      </c>
      <c r="G14" s="64">
        <v>9.84375</v>
      </c>
      <c r="H14" s="64">
        <v>0</v>
      </c>
      <c r="I14" s="64">
        <v>16.5625</v>
      </c>
      <c r="J14" s="64">
        <v>0</v>
      </c>
      <c r="K14" s="64">
        <v>25.981481481481499</v>
      </c>
      <c r="L14" s="64">
        <v>0</v>
      </c>
      <c r="M14" s="64">
        <v>0</v>
      </c>
      <c r="N14" s="64">
        <v>7.2</v>
      </c>
      <c r="O14" s="64">
        <v>0</v>
      </c>
      <c r="P14" s="64">
        <v>0</v>
      </c>
      <c r="Q14" s="64">
        <v>27.184381778741901</v>
      </c>
      <c r="R14" s="5"/>
    </row>
    <row r="15" spans="1:18" ht="12.75" customHeight="1" x14ac:dyDescent="0.3">
      <c r="A15" s="41" t="s">
        <v>76</v>
      </c>
      <c r="B15" s="39">
        <v>5716.7226668169296</v>
      </c>
      <c r="C15" s="39">
        <v>1866.52708456031</v>
      </c>
      <c r="D15" s="64">
        <v>22.2425656986034</v>
      </c>
      <c r="E15" s="64">
        <v>15.000121635621401</v>
      </c>
      <c r="F15" s="64">
        <v>24.0002348876056</v>
      </c>
      <c r="G15" s="64">
        <v>19.591223385659301</v>
      </c>
      <c r="H15" s="64">
        <v>12.124864989909099</v>
      </c>
      <c r="I15" s="64">
        <v>0</v>
      </c>
      <c r="J15" s="64">
        <v>2.9999524599796898</v>
      </c>
      <c r="K15" s="64">
        <v>0</v>
      </c>
      <c r="L15" s="64">
        <v>11.473670657281399</v>
      </c>
      <c r="M15" s="64">
        <v>9.2432459475627802</v>
      </c>
      <c r="N15" s="64">
        <v>18.579030404967899</v>
      </c>
      <c r="O15" s="64">
        <v>0</v>
      </c>
      <c r="P15" s="64">
        <v>16.870360294557301</v>
      </c>
      <c r="Q15" s="64">
        <v>22.959796817374301</v>
      </c>
      <c r="R15" s="5"/>
    </row>
    <row r="16" spans="1:18" ht="12.75" customHeight="1" x14ac:dyDescent="0.3">
      <c r="A16" s="41" t="s">
        <v>15</v>
      </c>
      <c r="B16" s="39">
        <v>8295.4090909090901</v>
      </c>
      <c r="C16" s="39">
        <v>1008.9702020202</v>
      </c>
      <c r="D16" s="64">
        <v>21.825272888093998</v>
      </c>
      <c r="E16" s="64">
        <v>19.175718849840301</v>
      </c>
      <c r="F16" s="64">
        <v>0</v>
      </c>
      <c r="G16" s="64">
        <v>17.035775496581198</v>
      </c>
      <c r="H16" s="64">
        <v>0</v>
      </c>
      <c r="I16" s="64">
        <v>18.111375216557601</v>
      </c>
      <c r="J16" s="64">
        <v>18.651840224135299</v>
      </c>
      <c r="K16" s="64">
        <v>29.568077906734601</v>
      </c>
      <c r="L16" s="64">
        <v>12.310995868993601</v>
      </c>
      <c r="M16" s="64">
        <v>0</v>
      </c>
      <c r="N16" s="64">
        <v>7.45973496432212</v>
      </c>
      <c r="O16" s="64">
        <v>0</v>
      </c>
      <c r="P16" s="64">
        <v>13.156098045949999</v>
      </c>
      <c r="Q16" s="64">
        <v>24.329331686823402</v>
      </c>
      <c r="R16" s="5"/>
    </row>
    <row r="17" spans="1:18" ht="18" customHeight="1" x14ac:dyDescent="0.3">
      <c r="A17" s="41" t="s">
        <v>16</v>
      </c>
      <c r="B17" s="39">
        <v>932.66666666666697</v>
      </c>
      <c r="C17" s="39">
        <v>162.916666666667</v>
      </c>
      <c r="D17" s="64">
        <v>23.9318936877076</v>
      </c>
      <c r="E17" s="64">
        <v>15</v>
      </c>
      <c r="F17" s="64">
        <v>31</v>
      </c>
      <c r="G17" s="64">
        <v>18.586065573770501</v>
      </c>
      <c r="H17" s="64">
        <v>23.3333333333333</v>
      </c>
      <c r="I17" s="64">
        <v>17.343612334801801</v>
      </c>
      <c r="J17" s="64">
        <v>15.3384615384615</v>
      </c>
      <c r="K17" s="64">
        <v>24.4375</v>
      </c>
      <c r="L17" s="64">
        <v>10.7599067599068</v>
      </c>
      <c r="M17" s="64">
        <v>6</v>
      </c>
      <c r="N17" s="64">
        <v>26.1111111111111</v>
      </c>
      <c r="O17" s="64">
        <v>0</v>
      </c>
      <c r="P17" s="64">
        <v>9.7386363636363704</v>
      </c>
      <c r="Q17" s="64">
        <v>25.370843989769799</v>
      </c>
      <c r="R17" s="5"/>
    </row>
    <row r="18" spans="1:18" ht="12.75" customHeight="1" x14ac:dyDescent="0.3">
      <c r="A18" s="41" t="s">
        <v>17</v>
      </c>
      <c r="B18" s="39">
        <v>164.98328135472201</v>
      </c>
      <c r="C18" s="39">
        <v>10.7784779411526</v>
      </c>
      <c r="D18" s="64">
        <v>33.7111834830026</v>
      </c>
      <c r="E18" s="64">
        <v>0</v>
      </c>
      <c r="F18" s="64">
        <v>25.5663802281301</v>
      </c>
      <c r="G18" s="64">
        <v>29.834331628977999</v>
      </c>
      <c r="H18" s="64">
        <v>0</v>
      </c>
      <c r="I18" s="64">
        <v>1</v>
      </c>
      <c r="J18" s="64">
        <v>2.49993492619546</v>
      </c>
      <c r="K18" s="64">
        <v>24.000089063972801</v>
      </c>
      <c r="L18" s="64">
        <v>0</v>
      </c>
      <c r="M18" s="64">
        <v>0</v>
      </c>
      <c r="N18" s="64">
        <v>6</v>
      </c>
      <c r="O18" s="64">
        <v>0</v>
      </c>
      <c r="P18" s="64">
        <v>0</v>
      </c>
      <c r="Q18" s="64">
        <v>31.416444020323599</v>
      </c>
      <c r="R18" s="5"/>
    </row>
    <row r="19" spans="1:18" ht="12.75" customHeight="1" x14ac:dyDescent="0.3">
      <c r="A19" s="41" t="s">
        <v>18</v>
      </c>
      <c r="B19" s="39">
        <v>4444.1716824075602</v>
      </c>
      <c r="C19" s="39">
        <v>1230.1160423670001</v>
      </c>
      <c r="D19" s="64">
        <v>23.740057823664898</v>
      </c>
      <c r="E19" s="64">
        <v>18.260871078199401</v>
      </c>
      <c r="F19" s="64">
        <v>21.283955155302301</v>
      </c>
      <c r="G19" s="64">
        <v>14.101085365573301</v>
      </c>
      <c r="H19" s="64">
        <v>0</v>
      </c>
      <c r="I19" s="64">
        <v>8.40253957201835</v>
      </c>
      <c r="J19" s="64">
        <v>5.125</v>
      </c>
      <c r="K19" s="64">
        <v>17.692265236188899</v>
      </c>
      <c r="L19" s="64">
        <v>10.774788320079001</v>
      </c>
      <c r="M19" s="64">
        <v>5.5294117647058796</v>
      </c>
      <c r="N19" s="64">
        <v>0</v>
      </c>
      <c r="O19" s="64">
        <v>0</v>
      </c>
      <c r="P19" s="64">
        <v>2.10107239526076</v>
      </c>
      <c r="Q19" s="64">
        <v>20.555843799221901</v>
      </c>
      <c r="R19" s="5"/>
    </row>
    <row r="20" spans="1:18" ht="12.75" customHeight="1" x14ac:dyDescent="0.3">
      <c r="A20" s="41" t="s">
        <v>19</v>
      </c>
      <c r="B20" s="39">
        <v>79.9166666666667</v>
      </c>
      <c r="C20" s="39">
        <v>65.75</v>
      </c>
      <c r="D20" s="64">
        <v>20.585253456221199</v>
      </c>
      <c r="E20" s="64">
        <v>33.5</v>
      </c>
      <c r="F20" s="64">
        <v>4</v>
      </c>
      <c r="G20" s="64">
        <v>10.685714285714299</v>
      </c>
      <c r="H20" s="64">
        <v>0</v>
      </c>
      <c r="I20" s="64">
        <v>19.0571428571429</v>
      </c>
      <c r="J20" s="64">
        <v>12.1666666666667</v>
      </c>
      <c r="K20" s="64">
        <v>21.933333333333302</v>
      </c>
      <c r="L20" s="64">
        <v>8.1509433962264204</v>
      </c>
      <c r="M20" s="64">
        <v>0</v>
      </c>
      <c r="N20" s="64">
        <v>10.8571428571429</v>
      </c>
      <c r="O20" s="64">
        <v>0</v>
      </c>
      <c r="P20" s="64">
        <v>21.0332409972299</v>
      </c>
      <c r="Q20" s="64">
        <v>28.883396704689499</v>
      </c>
      <c r="R20" s="5"/>
    </row>
    <row r="21" spans="1:18" ht="12.75" customHeight="1" x14ac:dyDescent="0.3">
      <c r="A21" s="41" t="s">
        <v>20</v>
      </c>
      <c r="B21" s="39">
        <v>2108.3660463668698</v>
      </c>
      <c r="C21" s="39">
        <v>1858.8151859889499</v>
      </c>
      <c r="D21" s="64">
        <v>24.581294248310599</v>
      </c>
      <c r="E21" s="64">
        <v>0</v>
      </c>
      <c r="F21" s="64">
        <v>0</v>
      </c>
      <c r="G21" s="64">
        <v>18.963732626040301</v>
      </c>
      <c r="H21" s="64">
        <v>0</v>
      </c>
      <c r="I21" s="64">
        <v>9.8546793458532704</v>
      </c>
      <c r="J21" s="64">
        <v>16.957389432677999</v>
      </c>
      <c r="K21" s="64">
        <v>6</v>
      </c>
      <c r="L21" s="64">
        <v>0</v>
      </c>
      <c r="M21" s="64">
        <v>0</v>
      </c>
      <c r="N21" s="64">
        <v>0</v>
      </c>
      <c r="O21" s="64">
        <v>0</v>
      </c>
      <c r="P21" s="64">
        <v>25</v>
      </c>
      <c r="Q21" s="64">
        <v>24.881431191544099</v>
      </c>
      <c r="R21" s="5"/>
    </row>
    <row r="22" spans="1:18" ht="12.75" customHeight="1" x14ac:dyDescent="0.3">
      <c r="A22" s="41" t="s">
        <v>21</v>
      </c>
      <c r="B22" s="39">
        <v>2771.10513091351</v>
      </c>
      <c r="C22" s="39">
        <v>609.34000704180301</v>
      </c>
      <c r="D22" s="64">
        <v>24.037078859288499</v>
      </c>
      <c r="E22" s="64">
        <v>1</v>
      </c>
      <c r="F22" s="64">
        <v>0</v>
      </c>
      <c r="G22" s="64">
        <v>9.3914684345437394</v>
      </c>
      <c r="H22" s="64">
        <v>0</v>
      </c>
      <c r="I22" s="64">
        <v>7.7062575121705601</v>
      </c>
      <c r="J22" s="64">
        <v>0</v>
      </c>
      <c r="K22" s="64">
        <v>15.422864993426201</v>
      </c>
      <c r="L22" s="64">
        <v>5</v>
      </c>
      <c r="M22" s="64">
        <v>0</v>
      </c>
      <c r="N22" s="64">
        <v>25</v>
      </c>
      <c r="O22" s="64">
        <v>0</v>
      </c>
      <c r="P22" s="64">
        <v>0</v>
      </c>
      <c r="Q22" s="64">
        <v>24.008501365538098</v>
      </c>
      <c r="R22" s="5"/>
    </row>
    <row r="23" spans="1:18" ht="12.75" customHeight="1" x14ac:dyDescent="0.3">
      <c r="A23" s="41" t="s">
        <v>22</v>
      </c>
      <c r="B23" s="39">
        <v>4514.3333333333303</v>
      </c>
      <c r="C23" s="39">
        <v>1665.75</v>
      </c>
      <c r="D23" s="64">
        <v>24.250423808626898</v>
      </c>
      <c r="E23" s="64">
        <v>20.290322580645199</v>
      </c>
      <c r="F23" s="64">
        <v>17.0720720720721</v>
      </c>
      <c r="G23" s="64">
        <v>11.4444444444444</v>
      </c>
      <c r="H23" s="64">
        <v>0</v>
      </c>
      <c r="I23" s="64">
        <v>21.1737704918033</v>
      </c>
      <c r="J23" s="64">
        <v>10.8091603053435</v>
      </c>
      <c r="K23" s="64">
        <v>31.973977695167299</v>
      </c>
      <c r="L23" s="64">
        <v>6.9834368530020701</v>
      </c>
      <c r="M23" s="64">
        <v>7.7033898305084803</v>
      </c>
      <c r="N23" s="64">
        <v>8.56666666666667</v>
      </c>
      <c r="O23" s="64">
        <v>0</v>
      </c>
      <c r="P23" s="64">
        <v>3.3860793328343899</v>
      </c>
      <c r="Q23" s="64">
        <v>16.152784031217202</v>
      </c>
      <c r="R23" s="5"/>
    </row>
    <row r="24" spans="1:18" ht="12.75" customHeight="1" x14ac:dyDescent="0.3">
      <c r="A24" s="41" t="s">
        <v>23</v>
      </c>
      <c r="B24" s="39">
        <v>2698.0165865088202</v>
      </c>
      <c r="C24" s="39">
        <v>988.02468193776497</v>
      </c>
      <c r="D24" s="64">
        <v>27.660383102504301</v>
      </c>
      <c r="E24" s="64">
        <v>26.752157401416799</v>
      </c>
      <c r="F24" s="64">
        <v>31.380782522584401</v>
      </c>
      <c r="G24" s="64">
        <v>0</v>
      </c>
      <c r="H24" s="64">
        <v>4</v>
      </c>
      <c r="I24" s="64">
        <v>22.633983227391699</v>
      </c>
      <c r="J24" s="64">
        <v>0</v>
      </c>
      <c r="K24" s="64">
        <v>16.806540335907101</v>
      </c>
      <c r="L24" s="64">
        <v>0</v>
      </c>
      <c r="M24" s="64">
        <v>5.6132705591487104</v>
      </c>
      <c r="N24" s="64">
        <v>5.69283709684876</v>
      </c>
      <c r="O24" s="64">
        <v>0</v>
      </c>
      <c r="P24" s="64">
        <v>15.6449886831432</v>
      </c>
      <c r="Q24" s="64">
        <v>27.082957198237601</v>
      </c>
      <c r="R24" s="5"/>
    </row>
    <row r="25" spans="1:18" ht="12.75" customHeight="1" x14ac:dyDescent="0.3">
      <c r="A25" s="41" t="s">
        <v>24</v>
      </c>
      <c r="B25" s="39">
        <v>4014.6666666666702</v>
      </c>
      <c r="C25" s="39">
        <v>1731.3333333333301</v>
      </c>
      <c r="D25" s="64">
        <v>25.133438580664599</v>
      </c>
      <c r="E25" s="64">
        <v>24.234979973297701</v>
      </c>
      <c r="F25" s="64">
        <v>0</v>
      </c>
      <c r="G25" s="64">
        <v>16.211038961039002</v>
      </c>
      <c r="H25" s="64">
        <v>0</v>
      </c>
      <c r="I25" s="64">
        <v>18.538461538461501</v>
      </c>
      <c r="J25" s="64">
        <v>17.249631594459199</v>
      </c>
      <c r="K25" s="64">
        <v>26.270299145299202</v>
      </c>
      <c r="L25" s="64">
        <v>2.8376835236541602</v>
      </c>
      <c r="M25" s="64">
        <v>5.8468965517241402</v>
      </c>
      <c r="N25" s="64">
        <v>30</v>
      </c>
      <c r="O25" s="64">
        <v>0</v>
      </c>
      <c r="P25" s="64">
        <v>7.5308641975308701</v>
      </c>
      <c r="Q25" s="64">
        <v>26.092077396996501</v>
      </c>
      <c r="R25" s="5"/>
    </row>
    <row r="26" spans="1:18" ht="12.75" customHeight="1" x14ac:dyDescent="0.3">
      <c r="A26" s="41" t="s">
        <v>25</v>
      </c>
      <c r="B26" s="39">
        <v>1337.25</v>
      </c>
      <c r="C26" s="39">
        <v>143.416666666667</v>
      </c>
      <c r="D26" s="64">
        <v>20.877551020408202</v>
      </c>
      <c r="E26" s="64">
        <v>8.0344827586206904</v>
      </c>
      <c r="F26" s="64">
        <v>27.4</v>
      </c>
      <c r="G26" s="64">
        <v>6</v>
      </c>
      <c r="H26" s="64">
        <v>0</v>
      </c>
      <c r="I26" s="64">
        <v>9.4521739130434792</v>
      </c>
      <c r="J26" s="64">
        <v>8.6153846153846203</v>
      </c>
      <c r="K26" s="64">
        <v>20.0477528089888</v>
      </c>
      <c r="L26" s="64">
        <v>11.7391304347826</v>
      </c>
      <c r="M26" s="64">
        <v>13.1666666666667</v>
      </c>
      <c r="N26" s="64">
        <v>9.3253968253968296</v>
      </c>
      <c r="O26" s="64">
        <v>4.5555555555555598</v>
      </c>
      <c r="P26" s="64">
        <v>0</v>
      </c>
      <c r="Q26" s="64">
        <v>17.414294015107501</v>
      </c>
      <c r="R26" s="5"/>
    </row>
    <row r="27" spans="1:18" ht="18" customHeight="1" x14ac:dyDescent="0.3">
      <c r="A27" s="41" t="s">
        <v>26</v>
      </c>
      <c r="B27" s="39">
        <v>17302.666666666701</v>
      </c>
      <c r="C27" s="39">
        <v>13172.083333333299</v>
      </c>
      <c r="D27" s="64">
        <v>35.9469258186679</v>
      </c>
      <c r="E27" s="64">
        <v>2</v>
      </c>
      <c r="F27" s="64">
        <v>0</v>
      </c>
      <c r="G27" s="64">
        <v>11.1614409606404</v>
      </c>
      <c r="H27" s="64">
        <v>7</v>
      </c>
      <c r="I27" s="64">
        <v>3.1669989445291402</v>
      </c>
      <c r="J27" s="64">
        <v>8.40268456375839</v>
      </c>
      <c r="K27" s="64">
        <v>14.954395439543999</v>
      </c>
      <c r="L27" s="64">
        <v>4.9455825864276601</v>
      </c>
      <c r="M27" s="64">
        <v>13.509852216748801</v>
      </c>
      <c r="N27" s="64">
        <v>21.477777777777799</v>
      </c>
      <c r="O27" s="64">
        <v>16.6666666666667</v>
      </c>
      <c r="P27" s="64">
        <v>0</v>
      </c>
      <c r="Q27" s="64">
        <v>33.5701262138993</v>
      </c>
      <c r="R27" s="5"/>
    </row>
    <row r="28" spans="1:18" ht="12.75" customHeight="1" x14ac:dyDescent="0.3">
      <c r="A28" s="41" t="s">
        <v>27</v>
      </c>
      <c r="B28" s="39">
        <v>12367.463782885499</v>
      </c>
      <c r="C28" s="39">
        <v>1842.1638795244701</v>
      </c>
      <c r="D28" s="64">
        <v>22.335696494777999</v>
      </c>
      <c r="E28" s="64">
        <v>0</v>
      </c>
      <c r="F28" s="64">
        <v>0</v>
      </c>
      <c r="G28" s="64">
        <v>15.684140932429999</v>
      </c>
      <c r="H28" s="64">
        <v>0</v>
      </c>
      <c r="I28" s="64">
        <v>11.929895413966401</v>
      </c>
      <c r="J28" s="64">
        <v>19.700304005143501</v>
      </c>
      <c r="K28" s="64">
        <v>34.867085630397</v>
      </c>
      <c r="L28" s="64">
        <v>8.7291942574885297</v>
      </c>
      <c r="M28" s="64">
        <v>1</v>
      </c>
      <c r="N28" s="64">
        <v>24</v>
      </c>
      <c r="O28" s="64">
        <v>0</v>
      </c>
      <c r="P28" s="64">
        <v>0</v>
      </c>
      <c r="Q28" s="64">
        <v>24.329469384949501</v>
      </c>
      <c r="R28" s="5"/>
    </row>
    <row r="29" spans="1:18" ht="12.75" customHeight="1" x14ac:dyDescent="0.3">
      <c r="A29" s="41" t="s">
        <v>28</v>
      </c>
      <c r="B29" s="39">
        <v>36581.805222408002</v>
      </c>
      <c r="C29" s="39">
        <v>21956.981677320298</v>
      </c>
      <c r="D29" s="64">
        <v>32.323345075218498</v>
      </c>
      <c r="E29" s="64">
        <v>0</v>
      </c>
      <c r="F29" s="64">
        <v>0</v>
      </c>
      <c r="G29" s="64">
        <v>0</v>
      </c>
      <c r="H29" s="64">
        <v>0</v>
      </c>
      <c r="I29" s="64">
        <v>20.4804246193751</v>
      </c>
      <c r="J29" s="64">
        <v>30</v>
      </c>
      <c r="K29" s="64">
        <v>29.921320561695801</v>
      </c>
      <c r="L29" s="64">
        <v>14.759582518840499</v>
      </c>
      <c r="M29" s="64">
        <v>23.460006967427301</v>
      </c>
      <c r="N29" s="64">
        <v>27.520609624202802</v>
      </c>
      <c r="O29" s="64">
        <v>0</v>
      </c>
      <c r="P29" s="64">
        <v>0</v>
      </c>
      <c r="Q29" s="64">
        <v>32.258058245178503</v>
      </c>
      <c r="R29" s="5"/>
    </row>
    <row r="30" spans="1:18" ht="12.75" customHeight="1" x14ac:dyDescent="0.3">
      <c r="A30" s="41" t="s">
        <v>29</v>
      </c>
      <c r="B30" s="39">
        <v>6789.7007761437899</v>
      </c>
      <c r="C30" s="39">
        <v>1820.42884301156</v>
      </c>
      <c r="D30" s="64">
        <v>21.873932793650599</v>
      </c>
      <c r="E30" s="64">
        <v>25</v>
      </c>
      <c r="F30" s="64">
        <v>23.249099741812699</v>
      </c>
      <c r="G30" s="64">
        <v>6.5492687250701698</v>
      </c>
      <c r="H30" s="64">
        <v>0</v>
      </c>
      <c r="I30" s="64">
        <v>12.482893260511799</v>
      </c>
      <c r="J30" s="64">
        <v>8.7984985236359901</v>
      </c>
      <c r="K30" s="64">
        <v>20.926709261441601</v>
      </c>
      <c r="L30" s="64">
        <v>4.55731736274174</v>
      </c>
      <c r="M30" s="64">
        <v>14</v>
      </c>
      <c r="N30" s="64">
        <v>4.78705692803437</v>
      </c>
      <c r="O30" s="64">
        <v>0</v>
      </c>
      <c r="P30" s="64">
        <v>6.70741933982488</v>
      </c>
      <c r="Q30" s="64">
        <v>21.4694976868021</v>
      </c>
      <c r="R30" s="5"/>
    </row>
    <row r="31" spans="1:18" ht="12.75" customHeight="1" x14ac:dyDescent="0.3">
      <c r="A31" s="41" t="s">
        <v>30</v>
      </c>
      <c r="B31" s="39">
        <v>8079.5833333333303</v>
      </c>
      <c r="C31" s="39">
        <v>3380.0833333333298</v>
      </c>
      <c r="D31" s="64">
        <v>21.591213781173401</v>
      </c>
      <c r="E31" s="64">
        <v>15.764705882352899</v>
      </c>
      <c r="F31" s="64">
        <v>19.658536585365901</v>
      </c>
      <c r="G31" s="64">
        <v>17.511961722488</v>
      </c>
      <c r="H31" s="64">
        <v>18</v>
      </c>
      <c r="I31" s="64">
        <v>15.7686212361331</v>
      </c>
      <c r="J31" s="64">
        <v>20.978723404255302</v>
      </c>
      <c r="K31" s="64">
        <v>20.913292043830399</v>
      </c>
      <c r="L31" s="64">
        <v>15.459150326797401</v>
      </c>
      <c r="M31" s="64">
        <v>0</v>
      </c>
      <c r="N31" s="64">
        <v>9.3082039911308208</v>
      </c>
      <c r="O31" s="64">
        <v>8.5</v>
      </c>
      <c r="P31" s="64">
        <v>6.0506796793307798</v>
      </c>
      <c r="Q31" s="64">
        <v>19.415546953970601</v>
      </c>
      <c r="R31" s="5"/>
    </row>
    <row r="32" spans="1:18" ht="12.75" customHeight="1" x14ac:dyDescent="0.3">
      <c r="A32" s="41" t="s">
        <v>31</v>
      </c>
      <c r="B32" s="39">
        <v>787.89468688594104</v>
      </c>
      <c r="C32" s="39">
        <v>301.555368066722</v>
      </c>
      <c r="D32" s="64">
        <v>28.128810576977799</v>
      </c>
      <c r="E32" s="64">
        <v>0</v>
      </c>
      <c r="F32" s="64">
        <v>0</v>
      </c>
      <c r="G32" s="64">
        <v>18.8275519903688</v>
      </c>
      <c r="H32" s="64">
        <v>0</v>
      </c>
      <c r="I32" s="64">
        <v>8.6168273608147299</v>
      </c>
      <c r="J32" s="64">
        <v>18.518532140316601</v>
      </c>
      <c r="K32" s="64">
        <v>24.033634668120801</v>
      </c>
      <c r="L32" s="64">
        <v>0</v>
      </c>
      <c r="M32" s="64">
        <v>0</v>
      </c>
      <c r="N32" s="64">
        <v>31.689811779182399</v>
      </c>
      <c r="O32" s="64">
        <v>0</v>
      </c>
      <c r="P32" s="64">
        <v>0</v>
      </c>
      <c r="Q32" s="64">
        <v>26.1810838492977</v>
      </c>
      <c r="R32" s="5"/>
    </row>
    <row r="33" spans="1:18" ht="12.75" customHeight="1" x14ac:dyDescent="0.3">
      <c r="A33" s="41" t="s">
        <v>32</v>
      </c>
      <c r="B33" s="39">
        <v>5968.0332093561801</v>
      </c>
      <c r="C33" s="39">
        <v>1211.7157631493901</v>
      </c>
      <c r="D33" s="64">
        <v>28.582999494415802</v>
      </c>
      <c r="E33" s="64">
        <v>16.610782211297</v>
      </c>
      <c r="F33" s="64">
        <v>18.4339379447052</v>
      </c>
      <c r="G33" s="64">
        <v>10.322123585076</v>
      </c>
      <c r="H33" s="64">
        <v>0</v>
      </c>
      <c r="I33" s="64">
        <v>15.5149556050578</v>
      </c>
      <c r="J33" s="64">
        <v>10.321076187344801</v>
      </c>
      <c r="K33" s="64">
        <v>22.826239534887598</v>
      </c>
      <c r="L33" s="64">
        <v>9.4296217818725001</v>
      </c>
      <c r="M33" s="64">
        <v>13.6711255729737</v>
      </c>
      <c r="N33" s="64">
        <v>12.8738243421035</v>
      </c>
      <c r="O33" s="64">
        <v>0</v>
      </c>
      <c r="P33" s="64">
        <v>1.17937245625481</v>
      </c>
      <c r="Q33" s="64">
        <v>28.066327370998</v>
      </c>
      <c r="R33" s="5"/>
    </row>
    <row r="34" spans="1:18" ht="12.75" customHeight="1" x14ac:dyDescent="0.3">
      <c r="A34" s="41" t="s">
        <v>33</v>
      </c>
      <c r="B34" s="39">
        <v>1630.5833333333301</v>
      </c>
      <c r="C34" s="39">
        <v>691.91666666666697</v>
      </c>
      <c r="D34" s="64">
        <v>25.301981325438401</v>
      </c>
      <c r="E34" s="64">
        <v>20.411764705882401</v>
      </c>
      <c r="F34" s="64">
        <v>16.035294117647101</v>
      </c>
      <c r="G34" s="64">
        <v>18.725712534477498</v>
      </c>
      <c r="H34" s="64">
        <v>1</v>
      </c>
      <c r="I34" s="64">
        <v>6.1198884758364303</v>
      </c>
      <c r="J34" s="64">
        <v>4.32258064516129</v>
      </c>
      <c r="K34" s="64">
        <v>24.095617529880499</v>
      </c>
      <c r="L34" s="64">
        <v>0</v>
      </c>
      <c r="M34" s="64">
        <v>3.1727272727272702</v>
      </c>
      <c r="N34" s="64">
        <v>15.0694444444444</v>
      </c>
      <c r="O34" s="64">
        <v>0</v>
      </c>
      <c r="P34" s="64">
        <v>25.126315789473701</v>
      </c>
      <c r="Q34" s="64">
        <v>24.600024087679198</v>
      </c>
      <c r="R34" s="5"/>
    </row>
    <row r="35" spans="1:18" ht="12.75" customHeight="1" x14ac:dyDescent="0.3">
      <c r="A35" s="41" t="s">
        <v>34</v>
      </c>
      <c r="B35" s="39">
        <v>1988.20071989998</v>
      </c>
      <c r="C35" s="39">
        <v>236.516626577506</v>
      </c>
      <c r="D35" s="64">
        <v>26.129322284172801</v>
      </c>
      <c r="E35" s="64">
        <v>0</v>
      </c>
      <c r="F35" s="64">
        <v>0</v>
      </c>
      <c r="G35" s="64">
        <v>10.834790701550901</v>
      </c>
      <c r="H35" s="64">
        <v>30.866609241370799</v>
      </c>
      <c r="I35" s="64">
        <v>7.0499757735169997</v>
      </c>
      <c r="J35" s="64">
        <v>6.4285714285714297</v>
      </c>
      <c r="K35" s="64">
        <v>26.0208542302632</v>
      </c>
      <c r="L35" s="64">
        <v>11.5575813429588</v>
      </c>
      <c r="M35" s="64">
        <v>16.342443671269301</v>
      </c>
      <c r="N35" s="64">
        <v>18.6429276823274</v>
      </c>
      <c r="O35" s="64">
        <v>0</v>
      </c>
      <c r="P35" s="64">
        <v>5.9366753367207101</v>
      </c>
      <c r="Q35" s="64">
        <v>24.667104715733402</v>
      </c>
      <c r="R35" s="5"/>
    </row>
    <row r="36" spans="1:18" ht="12.75" customHeight="1" x14ac:dyDescent="0.3">
      <c r="A36" s="41" t="s">
        <v>35</v>
      </c>
      <c r="B36" s="39">
        <v>4964.9181386991704</v>
      </c>
      <c r="C36" s="39">
        <v>1653.39372816185</v>
      </c>
      <c r="D36" s="64">
        <v>28.836667775575702</v>
      </c>
      <c r="E36" s="64">
        <v>0</v>
      </c>
      <c r="F36" s="64">
        <v>0</v>
      </c>
      <c r="G36" s="64">
        <v>5.6550468305492103</v>
      </c>
      <c r="H36" s="64">
        <v>0</v>
      </c>
      <c r="I36" s="64">
        <v>7.4620234115941102</v>
      </c>
      <c r="J36" s="64">
        <v>13.816802869019901</v>
      </c>
      <c r="K36" s="64">
        <v>16.267976522399501</v>
      </c>
      <c r="L36" s="64">
        <v>8</v>
      </c>
      <c r="M36" s="64">
        <v>18.690753716770001</v>
      </c>
      <c r="N36" s="64">
        <v>0</v>
      </c>
      <c r="O36" s="64">
        <v>0</v>
      </c>
      <c r="P36" s="64">
        <v>0</v>
      </c>
      <c r="Q36" s="64">
        <v>28.046095726728701</v>
      </c>
      <c r="R36" s="5"/>
    </row>
    <row r="37" spans="1:18" ht="18" customHeight="1" x14ac:dyDescent="0.3">
      <c r="A37" s="41" t="s">
        <v>36</v>
      </c>
      <c r="B37" s="39">
        <v>3044.5833333333298</v>
      </c>
      <c r="C37" s="39">
        <v>1889.0833333333301</v>
      </c>
      <c r="D37" s="64">
        <v>27.428578538721901</v>
      </c>
      <c r="E37" s="64">
        <v>0</v>
      </c>
      <c r="F37" s="64">
        <v>0</v>
      </c>
      <c r="G37" s="64">
        <v>9.4649122807017605</v>
      </c>
      <c r="H37" s="64">
        <v>25.490909090909099</v>
      </c>
      <c r="I37" s="64">
        <v>6.9346016646848998</v>
      </c>
      <c r="J37" s="64">
        <v>6.3095422808378601</v>
      </c>
      <c r="K37" s="64">
        <v>21.867724867724899</v>
      </c>
      <c r="L37" s="64">
        <v>8.7031539888682801</v>
      </c>
      <c r="M37" s="64">
        <v>0</v>
      </c>
      <c r="N37" s="64">
        <v>7.58212560386474</v>
      </c>
      <c r="O37" s="64">
        <v>0</v>
      </c>
      <c r="P37" s="64">
        <v>0</v>
      </c>
      <c r="Q37" s="64">
        <v>26.003308482950299</v>
      </c>
      <c r="R37" s="5"/>
    </row>
    <row r="38" spans="1:18" ht="12.75" customHeight="1" x14ac:dyDescent="0.3">
      <c r="A38" s="41" t="s">
        <v>37</v>
      </c>
      <c r="B38" s="39">
        <v>5676.8333333333303</v>
      </c>
      <c r="C38" s="39">
        <v>1255.5833333333301</v>
      </c>
      <c r="D38" s="64">
        <v>26.204374572795601</v>
      </c>
      <c r="E38" s="64">
        <v>0</v>
      </c>
      <c r="F38" s="64">
        <v>0</v>
      </c>
      <c r="G38" s="64">
        <v>14.1977309562399</v>
      </c>
      <c r="H38" s="64">
        <v>15</v>
      </c>
      <c r="I38" s="64">
        <v>22.4791666666667</v>
      </c>
      <c r="J38" s="64">
        <v>17.022727272727298</v>
      </c>
      <c r="K38" s="64">
        <v>26.836506159014601</v>
      </c>
      <c r="L38" s="64">
        <v>8.6133150934792493</v>
      </c>
      <c r="M38" s="64">
        <v>10.4731977818854</v>
      </c>
      <c r="N38" s="64">
        <v>32.454545454545503</v>
      </c>
      <c r="O38" s="64">
        <v>0</v>
      </c>
      <c r="P38" s="64">
        <v>9.2801848642403293</v>
      </c>
      <c r="Q38" s="64">
        <v>24.348642729143201</v>
      </c>
      <c r="R38" s="5"/>
    </row>
    <row r="39" spans="1:18" ht="12.75" customHeight="1" x14ac:dyDescent="0.3">
      <c r="A39" s="41" t="s">
        <v>38</v>
      </c>
      <c r="B39" s="39">
        <v>6622.1310090565303</v>
      </c>
      <c r="C39" s="39">
        <v>1289.1415703428399</v>
      </c>
      <c r="D39" s="64">
        <v>28.896760877910701</v>
      </c>
      <c r="E39" s="64">
        <v>16.322776269845399</v>
      </c>
      <c r="F39" s="64">
        <v>0</v>
      </c>
      <c r="G39" s="64">
        <v>14.8542752902601</v>
      </c>
      <c r="H39" s="64">
        <v>0</v>
      </c>
      <c r="I39" s="64">
        <v>8.95907996055975</v>
      </c>
      <c r="J39" s="64">
        <v>16.568948931927402</v>
      </c>
      <c r="K39" s="64">
        <v>25.806177036239198</v>
      </c>
      <c r="L39" s="64">
        <v>7.30780859540039</v>
      </c>
      <c r="M39" s="64">
        <v>0</v>
      </c>
      <c r="N39" s="64">
        <v>14.0001300903523</v>
      </c>
      <c r="O39" s="64">
        <v>0</v>
      </c>
      <c r="P39" s="64">
        <v>0</v>
      </c>
      <c r="Q39" s="64">
        <v>26.774320873634</v>
      </c>
      <c r="R39" s="5"/>
    </row>
    <row r="40" spans="1:18" ht="12.75" customHeight="1" x14ac:dyDescent="0.3">
      <c r="A40" s="41" t="s">
        <v>39</v>
      </c>
      <c r="B40" s="39">
        <v>85667.927772448806</v>
      </c>
      <c r="C40" s="39">
        <v>25581.845960046401</v>
      </c>
      <c r="D40" s="64">
        <v>23.0272769617447</v>
      </c>
      <c r="E40" s="64">
        <v>38.370229760170297</v>
      </c>
      <c r="F40" s="64">
        <v>0</v>
      </c>
      <c r="G40" s="64">
        <v>10.754489158897901</v>
      </c>
      <c r="H40" s="64">
        <v>0</v>
      </c>
      <c r="I40" s="64">
        <v>7.1046365199377899</v>
      </c>
      <c r="J40" s="64">
        <v>7</v>
      </c>
      <c r="K40" s="64">
        <v>24.106980604363802</v>
      </c>
      <c r="L40" s="64">
        <v>15.9060837493143</v>
      </c>
      <c r="M40" s="64">
        <v>20.2888132872448</v>
      </c>
      <c r="N40" s="64">
        <v>0</v>
      </c>
      <c r="O40" s="64">
        <v>0</v>
      </c>
      <c r="P40" s="64">
        <v>0</v>
      </c>
      <c r="Q40" s="64">
        <v>23.507341202178701</v>
      </c>
      <c r="R40" s="5"/>
    </row>
    <row r="41" spans="1:18" ht="12.75" customHeight="1" x14ac:dyDescent="0.3">
      <c r="A41" s="41" t="s">
        <v>40</v>
      </c>
      <c r="B41" s="39">
        <v>4124.8779170319303</v>
      </c>
      <c r="C41" s="39">
        <v>575.42407974085995</v>
      </c>
      <c r="D41" s="64">
        <v>24.126456948635798</v>
      </c>
      <c r="E41" s="64">
        <v>18.0252557447713</v>
      </c>
      <c r="F41" s="64">
        <v>41.439303710490201</v>
      </c>
      <c r="G41" s="64">
        <v>15.3223144360574</v>
      </c>
      <c r="H41" s="64">
        <v>0</v>
      </c>
      <c r="I41" s="64">
        <v>16.4591152555717</v>
      </c>
      <c r="J41" s="64">
        <v>19.492850216083799</v>
      </c>
      <c r="K41" s="64">
        <v>20.642471272159401</v>
      </c>
      <c r="L41" s="64">
        <v>0</v>
      </c>
      <c r="M41" s="64">
        <v>0</v>
      </c>
      <c r="N41" s="64">
        <v>8.1348156760160908</v>
      </c>
      <c r="O41" s="64">
        <v>0</v>
      </c>
      <c r="P41" s="64">
        <v>0</v>
      </c>
      <c r="Q41" s="64">
        <v>21.886335932178099</v>
      </c>
      <c r="R41" s="5"/>
    </row>
    <row r="42" spans="1:18" ht="12.75" customHeight="1" x14ac:dyDescent="0.3">
      <c r="A42" s="41" t="s">
        <v>41</v>
      </c>
      <c r="B42" s="39">
        <v>463.40049538579001</v>
      </c>
      <c r="C42" s="39">
        <v>149.15131936062099</v>
      </c>
      <c r="D42" s="64">
        <v>24.138887935321598</v>
      </c>
      <c r="E42" s="64">
        <v>20</v>
      </c>
      <c r="F42" s="64">
        <v>23.050493096363098</v>
      </c>
      <c r="G42" s="64">
        <v>15.4184705049489</v>
      </c>
      <c r="H42" s="64">
        <v>0</v>
      </c>
      <c r="I42" s="64">
        <v>8.4750114378491599</v>
      </c>
      <c r="J42" s="64">
        <v>0</v>
      </c>
      <c r="K42" s="64">
        <v>20.536048020131801</v>
      </c>
      <c r="L42" s="64">
        <v>14.5761849782353</v>
      </c>
      <c r="M42" s="64">
        <v>9.8366901369410495</v>
      </c>
      <c r="N42" s="64">
        <v>15.399749234155699</v>
      </c>
      <c r="O42" s="64">
        <v>21</v>
      </c>
      <c r="P42" s="64">
        <v>8.9998296132220208</v>
      </c>
      <c r="Q42" s="64">
        <v>23.558870687864299</v>
      </c>
      <c r="R42" s="5"/>
    </row>
    <row r="43" spans="1:18" ht="12.75" customHeight="1" x14ac:dyDescent="0.3">
      <c r="A43" s="41" t="s">
        <v>42</v>
      </c>
      <c r="B43" s="39">
        <v>10164.3319139665</v>
      </c>
      <c r="C43" s="39">
        <v>4082.75088733639</v>
      </c>
      <c r="D43" s="64">
        <v>23.919282261766501</v>
      </c>
      <c r="E43" s="64">
        <v>0</v>
      </c>
      <c r="F43" s="64">
        <v>24.2852847336402</v>
      </c>
      <c r="G43" s="64">
        <v>15.944632581466101</v>
      </c>
      <c r="H43" s="64">
        <v>28.181747686882201</v>
      </c>
      <c r="I43" s="64">
        <v>15.0332660911031</v>
      </c>
      <c r="J43" s="64">
        <v>26.9557811305013</v>
      </c>
      <c r="K43" s="64">
        <v>20.134658782621599</v>
      </c>
      <c r="L43" s="64">
        <v>10.7813366002172</v>
      </c>
      <c r="M43" s="64">
        <v>15.4959740315898</v>
      </c>
      <c r="N43" s="64">
        <v>9.3142298372778001</v>
      </c>
      <c r="O43" s="64">
        <v>0</v>
      </c>
      <c r="P43" s="64">
        <v>9.9398955491786101</v>
      </c>
      <c r="Q43" s="64">
        <v>21.546256095624098</v>
      </c>
      <c r="R43" s="5"/>
    </row>
    <row r="44" spans="1:18" ht="12.75" customHeight="1" x14ac:dyDescent="0.3">
      <c r="A44" s="41" t="s">
        <v>43</v>
      </c>
      <c r="B44" s="39">
        <v>1719.4329217454599</v>
      </c>
      <c r="C44" s="39">
        <v>554.10292214391302</v>
      </c>
      <c r="D44" s="64">
        <v>29.485415690617302</v>
      </c>
      <c r="E44" s="64">
        <v>0</v>
      </c>
      <c r="F44" s="64">
        <v>0</v>
      </c>
      <c r="G44" s="64">
        <v>16.8090953620564</v>
      </c>
      <c r="H44" s="64">
        <v>0</v>
      </c>
      <c r="I44" s="64">
        <v>17.049319744909798</v>
      </c>
      <c r="J44" s="64">
        <v>15.6962917121575</v>
      </c>
      <c r="K44" s="64">
        <v>23.661467152107001</v>
      </c>
      <c r="L44" s="64">
        <v>0</v>
      </c>
      <c r="M44" s="64">
        <v>17.916318701339598</v>
      </c>
      <c r="N44" s="64">
        <v>18.3742083422534</v>
      </c>
      <c r="O44" s="64">
        <v>0</v>
      </c>
      <c r="P44" s="64">
        <v>0</v>
      </c>
      <c r="Q44" s="64">
        <v>24.774586058925099</v>
      </c>
      <c r="R44" s="5"/>
    </row>
    <row r="45" spans="1:18" ht="12.75" customHeight="1" x14ac:dyDescent="0.3">
      <c r="A45" s="41" t="s">
        <v>44</v>
      </c>
      <c r="B45" s="39">
        <v>34987.9790442632</v>
      </c>
      <c r="C45" s="39">
        <v>23670.865658730399</v>
      </c>
      <c r="D45" s="64">
        <v>35.401701336309401</v>
      </c>
      <c r="E45" s="64">
        <v>25.582385705546599</v>
      </c>
      <c r="F45" s="64">
        <v>26.303413420611101</v>
      </c>
      <c r="G45" s="64">
        <v>5.9235818128747297</v>
      </c>
      <c r="H45" s="64">
        <v>18.089840302270499</v>
      </c>
      <c r="I45" s="64">
        <v>4.7818358575230802</v>
      </c>
      <c r="J45" s="64">
        <v>6.9849849137928501</v>
      </c>
      <c r="K45" s="64">
        <v>18.777783287327701</v>
      </c>
      <c r="L45" s="64">
        <v>12.0659618260263</v>
      </c>
      <c r="M45" s="64">
        <v>6.1896914256861999</v>
      </c>
      <c r="N45" s="64">
        <v>7.3493875652037897</v>
      </c>
      <c r="O45" s="64">
        <v>0</v>
      </c>
      <c r="P45" s="64">
        <v>2.29710991590763</v>
      </c>
      <c r="Q45" s="64">
        <v>27.195407551780999</v>
      </c>
      <c r="R45" s="5"/>
    </row>
    <row r="46" spans="1:18" ht="12.75" customHeight="1" x14ac:dyDescent="0.3">
      <c r="A46" s="41" t="s">
        <v>45</v>
      </c>
      <c r="B46" s="39">
        <v>21553.4945717099</v>
      </c>
      <c r="C46" s="39">
        <v>5707.4876020974098</v>
      </c>
      <c r="D46" s="64">
        <v>24.366131991025501</v>
      </c>
      <c r="E46" s="64">
        <v>29</v>
      </c>
      <c r="F46" s="64">
        <v>0</v>
      </c>
      <c r="G46" s="64">
        <v>1</v>
      </c>
      <c r="H46" s="64">
        <v>0</v>
      </c>
      <c r="I46" s="64">
        <v>5.54709768551451</v>
      </c>
      <c r="J46" s="64">
        <v>10.124432157538401</v>
      </c>
      <c r="K46" s="64">
        <v>21.862568558750201</v>
      </c>
      <c r="L46" s="64">
        <v>4.49686308140208</v>
      </c>
      <c r="M46" s="64">
        <v>0</v>
      </c>
      <c r="N46" s="64">
        <v>11.2920809768535</v>
      </c>
      <c r="O46" s="64">
        <v>0</v>
      </c>
      <c r="P46" s="64">
        <v>32</v>
      </c>
      <c r="Q46" s="64">
        <v>22.180501184710401</v>
      </c>
      <c r="R46" s="5"/>
    </row>
    <row r="47" spans="1:18" ht="18" customHeight="1" x14ac:dyDescent="0.3">
      <c r="A47" s="41" t="s">
        <v>46</v>
      </c>
      <c r="B47" s="39">
        <v>3974.5163131122099</v>
      </c>
      <c r="C47" s="39">
        <v>320.83126394735098</v>
      </c>
      <c r="D47" s="63">
        <v>23.986663324840201</v>
      </c>
      <c r="E47" s="65">
        <v>26.455382693099299</v>
      </c>
      <c r="F47" s="65">
        <v>40</v>
      </c>
      <c r="G47" s="65">
        <v>18.388142978657299</v>
      </c>
      <c r="H47" s="65">
        <v>0</v>
      </c>
      <c r="I47" s="65">
        <v>26.450223124072998</v>
      </c>
      <c r="J47" s="65">
        <v>20.7790120019848</v>
      </c>
      <c r="K47" s="65">
        <v>22.601976394137001</v>
      </c>
      <c r="L47" s="65">
        <v>9.6633083411433898</v>
      </c>
      <c r="M47" s="65">
        <v>0</v>
      </c>
      <c r="N47" s="65">
        <v>20</v>
      </c>
      <c r="O47" s="65">
        <v>30</v>
      </c>
      <c r="P47" s="65">
        <v>0</v>
      </c>
      <c r="Q47" s="65">
        <v>22.353940805536901</v>
      </c>
      <c r="R47" s="5"/>
    </row>
    <row r="48" spans="1:18" ht="12.75" customHeight="1" x14ac:dyDescent="0.3">
      <c r="A48" s="41" t="s">
        <v>47</v>
      </c>
      <c r="B48" s="39">
        <v>2685.7656806998102</v>
      </c>
      <c r="C48" s="39">
        <v>1504.7242048977</v>
      </c>
      <c r="D48" s="63">
        <v>20.2415832895378</v>
      </c>
      <c r="E48" s="65">
        <v>0</v>
      </c>
      <c r="F48" s="65">
        <v>0</v>
      </c>
      <c r="G48" s="65">
        <v>18.627422642318699</v>
      </c>
      <c r="H48" s="65">
        <v>5</v>
      </c>
      <c r="I48" s="65">
        <v>8.2544361456764399</v>
      </c>
      <c r="J48" s="65">
        <v>17.0599934395076</v>
      </c>
      <c r="K48" s="65">
        <v>16.970490577194099</v>
      </c>
      <c r="L48" s="65">
        <v>28.3333333333333</v>
      </c>
      <c r="M48" s="65">
        <v>10.7362456992149</v>
      </c>
      <c r="N48" s="65">
        <v>16.435429346650398</v>
      </c>
      <c r="O48" s="65">
        <v>0</v>
      </c>
      <c r="P48" s="65">
        <v>18.344924451171799</v>
      </c>
      <c r="Q48" s="65">
        <v>21.793144201273901</v>
      </c>
      <c r="R48" s="5"/>
    </row>
    <row r="49" spans="1:18" ht="12.75" customHeight="1" x14ac:dyDescent="0.3">
      <c r="A49" s="41" t="s">
        <v>48</v>
      </c>
      <c r="B49" s="39">
        <v>2576.2122012732002</v>
      </c>
      <c r="C49" s="39">
        <v>692.44501323758095</v>
      </c>
      <c r="D49" s="63">
        <v>23.204663382124199</v>
      </c>
      <c r="E49" s="65">
        <v>0</v>
      </c>
      <c r="F49" s="65">
        <v>0</v>
      </c>
      <c r="G49" s="65">
        <v>12.928383769234401</v>
      </c>
      <c r="H49" s="65">
        <v>0</v>
      </c>
      <c r="I49" s="65">
        <v>11.000820530641599</v>
      </c>
      <c r="J49" s="65">
        <v>29.443860506477201</v>
      </c>
      <c r="K49" s="65">
        <v>21.1927905876518</v>
      </c>
      <c r="L49" s="65">
        <v>5</v>
      </c>
      <c r="M49" s="65">
        <v>0</v>
      </c>
      <c r="N49" s="65">
        <v>14.040002629664</v>
      </c>
      <c r="O49" s="65">
        <v>0</v>
      </c>
      <c r="P49" s="65">
        <v>2.0192875882782402</v>
      </c>
      <c r="Q49" s="65">
        <v>22.206558415662901</v>
      </c>
      <c r="R49" s="5"/>
    </row>
    <row r="50" spans="1:18" ht="12.75" customHeight="1" x14ac:dyDescent="0.3">
      <c r="A50" s="41" t="s">
        <v>49</v>
      </c>
      <c r="B50" s="39">
        <v>383.41906402427998</v>
      </c>
      <c r="C50" s="39">
        <v>245.78337323630399</v>
      </c>
      <c r="D50" s="63">
        <v>24.1933138583959</v>
      </c>
      <c r="E50" s="65">
        <v>0</v>
      </c>
      <c r="F50" s="65">
        <v>25.730495601336301</v>
      </c>
      <c r="G50" s="65">
        <v>0</v>
      </c>
      <c r="H50" s="65">
        <v>0</v>
      </c>
      <c r="I50" s="65">
        <v>11.152679946504399</v>
      </c>
      <c r="J50" s="65">
        <v>18.1934416759578</v>
      </c>
      <c r="K50" s="65">
        <v>17.065771502397599</v>
      </c>
      <c r="L50" s="65">
        <v>11.9994918727252</v>
      </c>
      <c r="M50" s="65">
        <v>5.9039539651458304</v>
      </c>
      <c r="N50" s="65">
        <v>13.420958777793301</v>
      </c>
      <c r="O50" s="65">
        <v>15.5078346625099</v>
      </c>
      <c r="P50" s="65">
        <v>0</v>
      </c>
      <c r="Q50" s="65">
        <v>21.573741351013201</v>
      </c>
      <c r="R50" s="5"/>
    </row>
    <row r="51" spans="1:18" ht="12.75" customHeight="1" x14ac:dyDescent="0.3">
      <c r="A51" s="41" t="s">
        <v>50</v>
      </c>
      <c r="B51" s="39">
        <v>6332.6406510136403</v>
      </c>
      <c r="C51" s="39">
        <v>2659.8572354709199</v>
      </c>
      <c r="D51" s="63">
        <v>24.693227051508401</v>
      </c>
      <c r="E51" s="65">
        <v>0</v>
      </c>
      <c r="F51" s="65">
        <v>0</v>
      </c>
      <c r="G51" s="65">
        <v>28.491587609221</v>
      </c>
      <c r="H51" s="65">
        <v>0</v>
      </c>
      <c r="I51" s="65">
        <v>12.7715656724595</v>
      </c>
      <c r="J51" s="65">
        <v>6.6256619714238596</v>
      </c>
      <c r="K51" s="65">
        <v>21.9674745996886</v>
      </c>
      <c r="L51" s="65">
        <v>3.9702124367946001</v>
      </c>
      <c r="M51" s="65">
        <v>5.2164440948488497</v>
      </c>
      <c r="N51" s="65">
        <v>26.130185864179801</v>
      </c>
      <c r="O51" s="65">
        <v>0</v>
      </c>
      <c r="P51" s="65">
        <v>7.2779992623402201</v>
      </c>
      <c r="Q51" s="65">
        <v>24.3669127875466</v>
      </c>
      <c r="R51" s="5"/>
    </row>
    <row r="52" spans="1:18" ht="12.75" customHeight="1" x14ac:dyDescent="0.3">
      <c r="A52" s="41" t="s">
        <v>51</v>
      </c>
      <c r="B52" s="39">
        <v>7347.8812462576398</v>
      </c>
      <c r="C52" s="39">
        <v>1075.3262131438601</v>
      </c>
      <c r="D52" s="63">
        <v>26.059086679665398</v>
      </c>
      <c r="E52" s="65">
        <v>17.4515867793402</v>
      </c>
      <c r="F52" s="65">
        <v>15.941353431329601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25.3205936081273</v>
      </c>
      <c r="R52" s="5"/>
    </row>
    <row r="53" spans="1:18" ht="12.75" customHeight="1" x14ac:dyDescent="0.3">
      <c r="A53" s="41" t="s">
        <v>52</v>
      </c>
      <c r="B53" s="39">
        <v>1238.5454348306901</v>
      </c>
      <c r="C53" s="39">
        <v>497.71275918327302</v>
      </c>
      <c r="D53" s="63">
        <v>13.2329856056267</v>
      </c>
      <c r="E53" s="65">
        <v>31.475781648193699</v>
      </c>
      <c r="F53" s="65">
        <v>12.047261988289099</v>
      </c>
      <c r="G53" s="65">
        <v>10.658912052747199</v>
      </c>
      <c r="H53" s="65">
        <v>5.4993347272381703</v>
      </c>
      <c r="I53" s="65">
        <v>16.6000359699329</v>
      </c>
      <c r="J53" s="65">
        <v>0</v>
      </c>
      <c r="K53" s="65">
        <v>25.1074743097527</v>
      </c>
      <c r="L53" s="65">
        <v>10.0164267418193</v>
      </c>
      <c r="M53" s="65">
        <v>10.869917288856101</v>
      </c>
      <c r="N53" s="65">
        <v>7.4694101590092004</v>
      </c>
      <c r="O53" s="65">
        <v>0</v>
      </c>
      <c r="P53" s="65">
        <v>7.8578652235371003</v>
      </c>
      <c r="Q53" s="65">
        <v>13.8199372476726</v>
      </c>
      <c r="R53" s="5"/>
    </row>
    <row r="54" spans="1:18" ht="12.75" customHeight="1" x14ac:dyDescent="0.3">
      <c r="A54" s="41" t="s">
        <v>53</v>
      </c>
      <c r="B54" s="39">
        <v>1448.4166666666699</v>
      </c>
      <c r="C54" s="39">
        <v>584.91666666666697</v>
      </c>
      <c r="D54" s="63">
        <v>29.1739878067844</v>
      </c>
      <c r="E54" s="65">
        <v>0</v>
      </c>
      <c r="F54" s="65">
        <v>0</v>
      </c>
      <c r="G54" s="65">
        <v>10.285714285714301</v>
      </c>
      <c r="H54" s="65">
        <v>0</v>
      </c>
      <c r="I54" s="65">
        <v>4.8548895899053601</v>
      </c>
      <c r="J54" s="65">
        <v>11.1666666666667</v>
      </c>
      <c r="K54" s="65">
        <v>18.219298245613999</v>
      </c>
      <c r="L54" s="65">
        <v>8.9</v>
      </c>
      <c r="M54" s="65">
        <v>11.6666666666667</v>
      </c>
      <c r="N54" s="65">
        <v>10.3469387755102</v>
      </c>
      <c r="O54" s="65">
        <v>0</v>
      </c>
      <c r="P54" s="65">
        <v>0</v>
      </c>
      <c r="Q54" s="65">
        <v>27.608348767630702</v>
      </c>
      <c r="R54" s="5"/>
    </row>
    <row r="55" spans="1:18" ht="12.75" customHeight="1" x14ac:dyDescent="0.3">
      <c r="A55" s="41" t="s">
        <v>54</v>
      </c>
      <c r="B55" s="39">
        <v>61.75</v>
      </c>
      <c r="C55" s="39">
        <v>5.25</v>
      </c>
      <c r="D55" s="63">
        <v>12.2727272727273</v>
      </c>
      <c r="E55" s="65">
        <v>0</v>
      </c>
      <c r="F55" s="65">
        <v>32</v>
      </c>
      <c r="G55" s="65">
        <v>16.2368421052632</v>
      </c>
      <c r="H55" s="65">
        <v>0</v>
      </c>
      <c r="I55" s="65">
        <v>0</v>
      </c>
      <c r="J55" s="65">
        <v>17</v>
      </c>
      <c r="K55" s="65">
        <v>6.1666666666666696</v>
      </c>
      <c r="L55" s="65">
        <v>10.199999999999999</v>
      </c>
      <c r="M55" s="65">
        <v>2.5</v>
      </c>
      <c r="N55" s="65">
        <v>0</v>
      </c>
      <c r="O55" s="65">
        <v>0</v>
      </c>
      <c r="P55" s="65">
        <v>6.375</v>
      </c>
      <c r="Q55" s="65">
        <v>19.8571428571429</v>
      </c>
      <c r="R55" s="5"/>
    </row>
    <row r="56" spans="1:18" ht="12.75" customHeight="1" x14ac:dyDescent="0.3">
      <c r="A56" s="41" t="s">
        <v>55</v>
      </c>
      <c r="B56" s="39">
        <v>8320.75</v>
      </c>
      <c r="C56" s="39">
        <v>2390.0833333333298</v>
      </c>
      <c r="D56" s="63">
        <v>32.379454115624299</v>
      </c>
      <c r="E56" s="65">
        <v>0</v>
      </c>
      <c r="F56" s="65">
        <v>0</v>
      </c>
      <c r="G56" s="65">
        <v>8.625</v>
      </c>
      <c r="H56" s="65">
        <v>27.9325842696629</v>
      </c>
      <c r="I56" s="65">
        <v>24.231971153846199</v>
      </c>
      <c r="J56" s="65">
        <v>22.811013767209001</v>
      </c>
      <c r="K56" s="65">
        <v>25.552115583075299</v>
      </c>
      <c r="L56" s="65">
        <v>12.5625</v>
      </c>
      <c r="M56" s="65">
        <v>17.021739130434799</v>
      </c>
      <c r="N56" s="65">
        <v>13.452736318408</v>
      </c>
      <c r="O56" s="65">
        <v>0</v>
      </c>
      <c r="P56" s="65">
        <v>2</v>
      </c>
      <c r="Q56" s="65">
        <v>32.4196855060842</v>
      </c>
      <c r="R56" s="5"/>
    </row>
    <row r="57" spans="1:18" ht="18" customHeight="1" x14ac:dyDescent="0.3">
      <c r="A57" s="41" t="s">
        <v>56</v>
      </c>
      <c r="B57" s="39">
        <v>34755.583333333299</v>
      </c>
      <c r="C57" s="39">
        <v>15062.75</v>
      </c>
      <c r="D57" s="63">
        <v>35.993703026609801</v>
      </c>
      <c r="E57" s="65">
        <v>19.7775676186873</v>
      </c>
      <c r="F57" s="65">
        <v>0</v>
      </c>
      <c r="G57" s="65">
        <v>13.848000000000001</v>
      </c>
      <c r="H57" s="65">
        <v>21.1698113207547</v>
      </c>
      <c r="I57" s="65">
        <v>18.6901350798199</v>
      </c>
      <c r="J57" s="65">
        <v>8.4366071428571505</v>
      </c>
      <c r="K57" s="65">
        <v>24.136904761904798</v>
      </c>
      <c r="L57" s="65">
        <v>12.877716018191</v>
      </c>
      <c r="M57" s="65">
        <v>12.2029972752044</v>
      </c>
      <c r="N57" s="65">
        <v>9.5432389937107001</v>
      </c>
      <c r="O57" s="65">
        <v>11</v>
      </c>
      <c r="P57" s="65">
        <v>8.2863357140757703</v>
      </c>
      <c r="Q57" s="65">
        <v>31.897296310434701</v>
      </c>
      <c r="R57" s="5"/>
    </row>
    <row r="58" spans="1:18" ht="12.75" customHeight="1" x14ac:dyDescent="0.3">
      <c r="A58" s="41" t="s">
        <v>57</v>
      </c>
      <c r="B58" s="39">
        <v>1452.91458333333</v>
      </c>
      <c r="C58" s="39">
        <v>552.79375000000005</v>
      </c>
      <c r="D58" s="63">
        <v>24.974521068472001</v>
      </c>
      <c r="E58" s="65">
        <v>30.59284840007</v>
      </c>
      <c r="F58" s="65">
        <v>28.4868639259841</v>
      </c>
      <c r="G58" s="65">
        <v>15.576457875321401</v>
      </c>
      <c r="H58" s="65">
        <v>33</v>
      </c>
      <c r="I58" s="65">
        <v>12.458938928858499</v>
      </c>
      <c r="J58" s="65">
        <v>15.0559689283322</v>
      </c>
      <c r="K58" s="65">
        <v>27.291935090980498</v>
      </c>
      <c r="L58" s="65">
        <v>0</v>
      </c>
      <c r="M58" s="65">
        <v>15.5865609289811</v>
      </c>
      <c r="N58" s="65">
        <v>15.710580339098399</v>
      </c>
      <c r="O58" s="65">
        <v>0</v>
      </c>
      <c r="P58" s="65">
        <v>12.745671741492499</v>
      </c>
      <c r="Q58" s="65">
        <v>22.195569851624899</v>
      </c>
      <c r="R58" s="5"/>
    </row>
    <row r="59" spans="1:18" ht="12.75" customHeight="1" x14ac:dyDescent="0.3">
      <c r="A59" s="41" t="s">
        <v>58</v>
      </c>
      <c r="B59" s="39">
        <v>5482.25</v>
      </c>
      <c r="C59" s="39">
        <v>4037</v>
      </c>
      <c r="D59" s="63">
        <v>26.783621552093798</v>
      </c>
      <c r="E59" s="65">
        <v>10.1</v>
      </c>
      <c r="F59" s="65">
        <v>20.928571428571399</v>
      </c>
      <c r="G59" s="65">
        <v>12.3407809983897</v>
      </c>
      <c r="H59" s="65">
        <v>0</v>
      </c>
      <c r="I59" s="65">
        <v>15.1701333333333</v>
      </c>
      <c r="J59" s="65">
        <v>0</v>
      </c>
      <c r="K59" s="65">
        <v>23.423742138364801</v>
      </c>
      <c r="L59" s="65">
        <v>7.6612903225806503</v>
      </c>
      <c r="M59" s="65">
        <v>6.1853146853146903</v>
      </c>
      <c r="N59" s="65">
        <v>7.6594339622641501</v>
      </c>
      <c r="O59" s="65">
        <v>0</v>
      </c>
      <c r="P59" s="65">
        <v>18.876207630587899</v>
      </c>
      <c r="Q59" s="65">
        <v>22.935678308975302</v>
      </c>
      <c r="R59" s="5"/>
    </row>
    <row r="60" spans="1:18" ht="12.75" customHeight="1" x14ac:dyDescent="0.3">
      <c r="A60" s="42" t="s">
        <v>59</v>
      </c>
      <c r="B60" s="46">
        <v>261.91666666666703</v>
      </c>
      <c r="C60" s="46">
        <v>231</v>
      </c>
      <c r="D60" s="66">
        <v>19.3820395738204</v>
      </c>
      <c r="E60" s="67">
        <v>27.8888888888889</v>
      </c>
      <c r="F60" s="67">
        <v>0</v>
      </c>
      <c r="G60" s="67">
        <v>22.123840445269</v>
      </c>
      <c r="H60" s="67">
        <v>0</v>
      </c>
      <c r="I60" s="67">
        <v>12.2427184466019</v>
      </c>
      <c r="J60" s="67">
        <v>0</v>
      </c>
      <c r="K60" s="67">
        <v>19.815789473684202</v>
      </c>
      <c r="L60" s="67">
        <v>0</v>
      </c>
      <c r="M60" s="67">
        <v>29.3333333333333</v>
      </c>
      <c r="N60" s="67">
        <v>29.3333333333333</v>
      </c>
      <c r="O60" s="67">
        <v>0</v>
      </c>
      <c r="P60" s="67">
        <v>0</v>
      </c>
      <c r="Q60" s="67">
        <v>23.496753246753201</v>
      </c>
      <c r="R60" s="5"/>
    </row>
    <row r="61" spans="1:18" ht="12.75" customHeight="1" x14ac:dyDescent="0.25">
      <c r="A61" s="276" t="s">
        <v>271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</row>
    <row r="62" spans="1:18" ht="15" customHeight="1" x14ac:dyDescent="0.25">
      <c r="A62" s="164" t="s">
        <v>268</v>
      </c>
    </row>
  </sheetData>
  <mergeCells count="1">
    <mergeCell ref="A61:Q61"/>
  </mergeCells>
  <phoneticPr fontId="0" type="noConversion"/>
  <printOptions horizontalCentered="1"/>
  <pageMargins left="0.25" right="0.25" top="0.25" bottom="0.25" header="0.5" footer="0.5"/>
  <pageSetup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2"/>
  <sheetViews>
    <sheetView zoomScale="85" zoomScaleNormal="85" zoomScaleSheetLayoutView="100" workbookViewId="0"/>
  </sheetViews>
  <sheetFormatPr defaultColWidth="9.08984375" defaultRowHeight="12.5" x14ac:dyDescent="0.25"/>
  <cols>
    <col min="1" max="3" width="15.6328125" style="2" customWidth="1"/>
    <col min="4" max="4" width="1.6328125" style="149" hidden="1" customWidth="1"/>
    <col min="5" max="5" width="15.6328125" style="149" hidden="1" customWidth="1"/>
    <col min="6" max="6" width="19.08984375" style="3" customWidth="1"/>
    <col min="7" max="7" width="14" style="3" customWidth="1"/>
    <col min="8" max="11" width="14" style="2" customWidth="1"/>
    <col min="12" max="16384" width="9.08984375" style="2"/>
  </cols>
  <sheetData>
    <row r="1" spans="1:12" s="111" customFormat="1" ht="13" x14ac:dyDescent="0.3">
      <c r="A1" s="179" t="s">
        <v>205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s="111" customFormat="1" ht="13" x14ac:dyDescent="0.3">
      <c r="A2" s="179" t="s">
        <v>206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2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2" s="149" customFormat="1" ht="20" customHeight="1" x14ac:dyDescent="0.25">
      <c r="B5" s="205" t="s">
        <v>89</v>
      </c>
      <c r="C5" s="198"/>
      <c r="D5" s="171"/>
      <c r="F5" s="197" t="s">
        <v>260</v>
      </c>
      <c r="G5" s="206"/>
      <c r="H5" s="206"/>
      <c r="I5" s="206"/>
      <c r="J5" s="206"/>
      <c r="K5" s="206"/>
    </row>
    <row r="6" spans="1:12" s="3" customFormat="1" ht="54" customHeight="1" x14ac:dyDescent="0.3">
      <c r="A6" s="168" t="s">
        <v>0</v>
      </c>
      <c r="B6" s="21" t="s">
        <v>113</v>
      </c>
      <c r="C6" s="103" t="s">
        <v>269</v>
      </c>
      <c r="D6" s="173"/>
      <c r="E6" s="168" t="str">
        <f>A6</f>
        <v>STATE</v>
      </c>
      <c r="F6" s="170" t="s">
        <v>118</v>
      </c>
      <c r="G6" s="21" t="s">
        <v>109</v>
      </c>
      <c r="H6" s="21" t="s">
        <v>119</v>
      </c>
      <c r="I6" s="21" t="s">
        <v>108</v>
      </c>
      <c r="J6" s="21" t="s">
        <v>110</v>
      </c>
      <c r="K6" s="21" t="s">
        <v>111</v>
      </c>
      <c r="L6" s="3" t="s">
        <v>4</v>
      </c>
    </row>
    <row r="7" spans="1:12" ht="12.75" customHeight="1" x14ac:dyDescent="0.3">
      <c r="A7" s="33" t="s">
        <v>3</v>
      </c>
      <c r="B7" s="68">
        <v>553278.96505212504</v>
      </c>
      <c r="C7" s="229">
        <v>217950.19551639099</v>
      </c>
      <c r="D7" s="173"/>
      <c r="E7" s="181" t="str">
        <f>A7</f>
        <v>United States</v>
      </c>
      <c r="F7" s="256">
        <v>335328.76953573403</v>
      </c>
      <c r="G7" s="69">
        <v>281013.954973215</v>
      </c>
      <c r="H7" s="61">
        <v>23202.301320599101</v>
      </c>
      <c r="I7" s="61">
        <v>20344.807975681</v>
      </c>
      <c r="J7" s="61">
        <v>10257.6743765516</v>
      </c>
      <c r="K7" s="61">
        <v>510.030889687198</v>
      </c>
    </row>
    <row r="8" spans="1:12" ht="18" customHeight="1" x14ac:dyDescent="0.3">
      <c r="A8" s="41" t="s">
        <v>7</v>
      </c>
      <c r="B8" s="39">
        <v>2459.25</v>
      </c>
      <c r="C8" s="56">
        <v>1081.25</v>
      </c>
      <c r="D8" s="172"/>
      <c r="E8" s="175" t="str">
        <f>A8</f>
        <v>Alabama</v>
      </c>
      <c r="F8" s="70">
        <v>1378</v>
      </c>
      <c r="G8" s="70">
        <v>1275.5833333333301</v>
      </c>
      <c r="H8" s="39">
        <v>32</v>
      </c>
      <c r="I8" s="39">
        <v>43.5833333333333</v>
      </c>
      <c r="J8" s="39">
        <v>26.4166666666667</v>
      </c>
      <c r="K8" s="39">
        <v>0.41666666666667002</v>
      </c>
    </row>
    <row r="9" spans="1:12" ht="12.75" customHeight="1" x14ac:dyDescent="0.3">
      <c r="A9" s="41" t="s">
        <v>8</v>
      </c>
      <c r="B9" s="39">
        <v>1367.9166666666699</v>
      </c>
      <c r="C9" s="56">
        <v>514.41666666666697</v>
      </c>
      <c r="D9" s="172"/>
      <c r="E9" s="175" t="str">
        <f t="shared" ref="E9:E62" si="0">A9</f>
        <v>Alaska</v>
      </c>
      <c r="F9" s="70">
        <v>853.5</v>
      </c>
      <c r="G9" s="70">
        <v>683.5</v>
      </c>
      <c r="H9" s="39">
        <v>81.75</v>
      </c>
      <c r="I9" s="39">
        <v>57.8333333333333</v>
      </c>
      <c r="J9" s="39">
        <v>30.3333333333333</v>
      </c>
      <c r="K9" s="39">
        <v>8.3333333333329998E-2</v>
      </c>
    </row>
    <row r="10" spans="1:12" ht="12.75" customHeight="1" x14ac:dyDescent="0.3">
      <c r="A10" s="41" t="s">
        <v>9</v>
      </c>
      <c r="B10" s="39">
        <v>2290.25</v>
      </c>
      <c r="C10" s="56">
        <v>318.41666666666703</v>
      </c>
      <c r="D10" s="172"/>
      <c r="E10" s="175" t="str">
        <f t="shared" si="0"/>
        <v>Arizona</v>
      </c>
      <c r="F10" s="70">
        <v>1971.8333333333301</v>
      </c>
      <c r="G10" s="70">
        <v>1818.5</v>
      </c>
      <c r="H10" s="39">
        <v>67.25</v>
      </c>
      <c r="I10" s="39">
        <v>62.5</v>
      </c>
      <c r="J10" s="39">
        <v>23.1666666666667</v>
      </c>
      <c r="K10" s="39">
        <v>0.41666666666667002</v>
      </c>
    </row>
    <row r="11" spans="1:12" ht="12.75" customHeight="1" x14ac:dyDescent="0.3">
      <c r="A11" s="41" t="s">
        <v>10</v>
      </c>
      <c r="B11" s="39">
        <v>1121.6666666666699</v>
      </c>
      <c r="C11" s="56">
        <v>189.5</v>
      </c>
      <c r="D11" s="172"/>
      <c r="E11" s="175" t="str">
        <f t="shared" si="0"/>
        <v>Arkansas</v>
      </c>
      <c r="F11" s="70">
        <v>932.16666666666697</v>
      </c>
      <c r="G11" s="70">
        <v>827.83333333333405</v>
      </c>
      <c r="H11" s="39">
        <v>52.5833333333333</v>
      </c>
      <c r="I11" s="39">
        <v>41.6666666666667</v>
      </c>
      <c r="J11" s="39">
        <v>10.0833333333333</v>
      </c>
      <c r="K11" s="44">
        <v>0</v>
      </c>
    </row>
    <row r="12" spans="1:12" ht="12.75" customHeight="1" x14ac:dyDescent="0.3">
      <c r="A12" s="41" t="s">
        <v>11</v>
      </c>
      <c r="B12" s="39">
        <v>223250.073931141</v>
      </c>
      <c r="C12" s="56">
        <v>112741.979712272</v>
      </c>
      <c r="D12" s="172"/>
      <c r="E12" s="175" t="str">
        <f t="shared" si="0"/>
        <v>California</v>
      </c>
      <c r="F12" s="70">
        <v>110508.094218869</v>
      </c>
      <c r="G12" s="70">
        <v>91342.561006615098</v>
      </c>
      <c r="H12" s="39">
        <v>7810.9088448209304</v>
      </c>
      <c r="I12" s="39">
        <v>6140.1172991273897</v>
      </c>
      <c r="J12" s="39">
        <v>4965.9344002087601</v>
      </c>
      <c r="K12" s="39">
        <v>248.57266809667499</v>
      </c>
    </row>
    <row r="13" spans="1:12" ht="12.75" customHeight="1" x14ac:dyDescent="0.3">
      <c r="A13" s="41" t="s">
        <v>12</v>
      </c>
      <c r="B13" s="39">
        <v>7682.0026590693296</v>
      </c>
      <c r="C13" s="56">
        <v>3061.2359567901199</v>
      </c>
      <c r="D13" s="172"/>
      <c r="E13" s="175" t="str">
        <f t="shared" si="0"/>
        <v>Colorado</v>
      </c>
      <c r="F13" s="70">
        <v>4620.7667022792002</v>
      </c>
      <c r="G13" s="70">
        <v>1940.4724121557499</v>
      </c>
      <c r="H13" s="39">
        <v>1742.8256410256399</v>
      </c>
      <c r="I13" s="39">
        <v>705.40677825261196</v>
      </c>
      <c r="J13" s="39">
        <v>227.98558879392201</v>
      </c>
      <c r="K13" s="39">
        <v>4.0762820512820497</v>
      </c>
    </row>
    <row r="14" spans="1:12" ht="12.75" customHeight="1" x14ac:dyDescent="0.3">
      <c r="A14" s="41" t="s">
        <v>13</v>
      </c>
      <c r="B14" s="39">
        <v>3384.11303480482</v>
      </c>
      <c r="C14" s="56">
        <v>399.94096795072198</v>
      </c>
      <c r="D14" s="172"/>
      <c r="E14" s="175" t="str">
        <f t="shared" si="0"/>
        <v xml:space="preserve">Connecticut </v>
      </c>
      <c r="F14" s="70">
        <v>2984.1720668541002</v>
      </c>
      <c r="G14" s="70">
        <v>2685.7278014911099</v>
      </c>
      <c r="H14" s="39">
        <v>88.749343393302297</v>
      </c>
      <c r="I14" s="39">
        <v>145.33876354832699</v>
      </c>
      <c r="J14" s="39">
        <v>63.772825088029101</v>
      </c>
      <c r="K14" s="44">
        <v>0.58333333333333004</v>
      </c>
    </row>
    <row r="15" spans="1:12" ht="12.75" customHeight="1" x14ac:dyDescent="0.3">
      <c r="A15" s="41" t="s">
        <v>14</v>
      </c>
      <c r="B15" s="39">
        <v>410.75</v>
      </c>
      <c r="C15" s="56">
        <v>113.416666666667</v>
      </c>
      <c r="D15" s="172"/>
      <c r="E15" s="175" t="str">
        <f t="shared" si="0"/>
        <v>Delaware</v>
      </c>
      <c r="F15" s="70">
        <v>297.33333333333297</v>
      </c>
      <c r="G15" s="70">
        <v>265.66666666666703</v>
      </c>
      <c r="H15" s="39">
        <v>8.9166666666666696</v>
      </c>
      <c r="I15" s="39">
        <v>14.9166666666667</v>
      </c>
      <c r="J15" s="39">
        <v>7.8333333333333401</v>
      </c>
      <c r="K15" s="44">
        <v>0</v>
      </c>
    </row>
    <row r="16" spans="1:12" ht="12.75" customHeight="1" x14ac:dyDescent="0.3">
      <c r="A16" s="41" t="s">
        <v>76</v>
      </c>
      <c r="B16" s="39">
        <v>2479.9522886218501</v>
      </c>
      <c r="C16" s="56">
        <v>1237.01658211421</v>
      </c>
      <c r="D16" s="172"/>
      <c r="E16" s="175" t="str">
        <f t="shared" si="0"/>
        <v>District of Col.</v>
      </c>
      <c r="F16" s="70">
        <v>1242.9357065076399</v>
      </c>
      <c r="G16" s="70">
        <v>1124.1366708251401</v>
      </c>
      <c r="H16" s="39">
        <v>25.093602957088599</v>
      </c>
      <c r="I16" s="39">
        <v>77.282128500396496</v>
      </c>
      <c r="J16" s="39">
        <v>14.4225128443298</v>
      </c>
      <c r="K16" s="39">
        <v>2.0007913806805999</v>
      </c>
    </row>
    <row r="17" spans="1:13" ht="12.75" customHeight="1" x14ac:dyDescent="0.3">
      <c r="A17" s="41" t="s">
        <v>15</v>
      </c>
      <c r="B17" s="39">
        <v>5672.1585858585904</v>
      </c>
      <c r="C17" s="56">
        <v>669.93888888888898</v>
      </c>
      <c r="D17" s="172"/>
      <c r="E17" s="175" t="str">
        <f t="shared" si="0"/>
        <v>Florida</v>
      </c>
      <c r="F17" s="70">
        <v>5002.2196969696997</v>
      </c>
      <c r="G17" s="70">
        <v>4777.6540404040397</v>
      </c>
      <c r="H17" s="39">
        <v>84.764646464646503</v>
      </c>
      <c r="I17" s="39">
        <v>110.374747474747</v>
      </c>
      <c r="J17" s="39">
        <v>27.253535353535401</v>
      </c>
      <c r="K17" s="44">
        <v>2.1727272727272702</v>
      </c>
    </row>
    <row r="18" spans="1:13" ht="18" customHeight="1" x14ac:dyDescent="0.3">
      <c r="A18" s="41" t="s">
        <v>16</v>
      </c>
      <c r="B18" s="39">
        <v>802.66666666666697</v>
      </c>
      <c r="C18" s="56">
        <v>113.75</v>
      </c>
      <c r="D18" s="172"/>
      <c r="E18" s="175" t="str">
        <f t="shared" si="0"/>
        <v>Georgia</v>
      </c>
      <c r="F18" s="70">
        <v>688.91666666666697</v>
      </c>
      <c r="G18" s="70">
        <v>645.25</v>
      </c>
      <c r="H18" s="39">
        <v>14.6666666666667</v>
      </c>
      <c r="I18" s="39">
        <v>18.5833333333333</v>
      </c>
      <c r="J18" s="39">
        <v>7.5</v>
      </c>
      <c r="K18" s="39">
        <v>2.9166666666666701</v>
      </c>
      <c r="M18" s="55"/>
    </row>
    <row r="19" spans="1:13" ht="12.75" customHeight="1" x14ac:dyDescent="0.3">
      <c r="A19" s="41" t="s">
        <v>17</v>
      </c>
      <c r="B19" s="39">
        <v>124.02896472584899</v>
      </c>
      <c r="C19" s="56">
        <v>9.1061682742698995</v>
      </c>
      <c r="D19" s="172"/>
      <c r="E19" s="175" t="str">
        <f t="shared" si="0"/>
        <v>Guam</v>
      </c>
      <c r="F19" s="70">
        <v>114.922796451579</v>
      </c>
      <c r="G19" s="70">
        <v>113.584595988573</v>
      </c>
      <c r="H19" s="39">
        <v>0.33456019890300998</v>
      </c>
      <c r="I19" s="39">
        <v>0.16750629722922</v>
      </c>
      <c r="J19" s="39">
        <v>0.83613396687406005</v>
      </c>
      <c r="K19" s="44">
        <v>0</v>
      </c>
    </row>
    <row r="20" spans="1:13" ht="12.75" customHeight="1" x14ac:dyDescent="0.3">
      <c r="A20" s="41" t="s">
        <v>18</v>
      </c>
      <c r="B20" s="39">
        <v>3310.5402193052701</v>
      </c>
      <c r="C20" s="56">
        <v>518.09437863507799</v>
      </c>
      <c r="D20" s="172"/>
      <c r="E20" s="175" t="str">
        <f t="shared" si="0"/>
        <v>Hawaii</v>
      </c>
      <c r="F20" s="70">
        <v>2792.4458406701901</v>
      </c>
      <c r="G20" s="70">
        <v>2375.3495411130698</v>
      </c>
      <c r="H20" s="39">
        <v>159.337815484766</v>
      </c>
      <c r="I20" s="39">
        <v>182.33917613788</v>
      </c>
      <c r="J20" s="39">
        <v>74.585974601141899</v>
      </c>
      <c r="K20" s="39">
        <v>0.83333333333333004</v>
      </c>
    </row>
    <row r="21" spans="1:13" ht="12.75" customHeight="1" x14ac:dyDescent="0.3">
      <c r="A21" s="41" t="s">
        <v>19</v>
      </c>
      <c r="B21" s="39">
        <v>57.3333333333333</v>
      </c>
      <c r="C21" s="56">
        <v>31.8333333333333</v>
      </c>
      <c r="D21" s="172"/>
      <c r="E21" s="175" t="str">
        <f t="shared" si="0"/>
        <v>Idaho</v>
      </c>
      <c r="F21" s="70">
        <v>25.5</v>
      </c>
      <c r="G21" s="70">
        <v>12.75</v>
      </c>
      <c r="H21" s="39">
        <v>4.0833333333333304</v>
      </c>
      <c r="I21" s="39">
        <v>5.5833333333333304</v>
      </c>
      <c r="J21" s="44">
        <v>2.9166666666666701</v>
      </c>
      <c r="K21" s="44">
        <v>0.16666666666666999</v>
      </c>
    </row>
    <row r="22" spans="1:13" ht="12.75" customHeight="1" x14ac:dyDescent="0.3">
      <c r="A22" s="41" t="s">
        <v>20</v>
      </c>
      <c r="B22" s="39">
        <v>2010.8685793417999</v>
      </c>
      <c r="C22" s="56">
        <v>1337.2618308579699</v>
      </c>
      <c r="D22" s="172"/>
      <c r="E22" s="175" t="str">
        <f t="shared" si="0"/>
        <v>Illinois</v>
      </c>
      <c r="F22" s="70">
        <v>673.60674848382496</v>
      </c>
      <c r="G22" s="70">
        <v>210.627697398984</v>
      </c>
      <c r="H22" s="39">
        <v>148.59582720276299</v>
      </c>
      <c r="I22" s="39">
        <v>271.43595014741902</v>
      </c>
      <c r="J22" s="39">
        <v>42.947273734658502</v>
      </c>
      <c r="K22" s="44">
        <v>0</v>
      </c>
    </row>
    <row r="23" spans="1:13" ht="12.75" customHeight="1" x14ac:dyDescent="0.3">
      <c r="A23" s="41" t="s">
        <v>21</v>
      </c>
      <c r="B23" s="39">
        <v>2020.09796107804</v>
      </c>
      <c r="C23" s="56">
        <v>336.337654439537</v>
      </c>
      <c r="D23" s="172"/>
      <c r="E23" s="175" t="str">
        <f t="shared" si="0"/>
        <v>Indiana</v>
      </c>
      <c r="F23" s="70">
        <v>1683.7603066385</v>
      </c>
      <c r="G23" s="70">
        <v>1503.5923916522599</v>
      </c>
      <c r="H23" s="39">
        <v>99.334005505409394</v>
      </c>
      <c r="I23" s="39">
        <v>62.0004481147174</v>
      </c>
      <c r="J23" s="39">
        <v>18.833461366109699</v>
      </c>
      <c r="K23" s="44">
        <v>0</v>
      </c>
    </row>
    <row r="24" spans="1:13" ht="12.75" customHeight="1" x14ac:dyDescent="0.3">
      <c r="A24" s="41" t="s">
        <v>22</v>
      </c>
      <c r="B24" s="39">
        <v>2918.4166666666702</v>
      </c>
      <c r="C24" s="56">
        <v>578.75</v>
      </c>
      <c r="D24" s="172"/>
      <c r="E24" s="175" t="str">
        <f t="shared" si="0"/>
        <v>Iowa</v>
      </c>
      <c r="F24" s="70">
        <v>2339.6666666666702</v>
      </c>
      <c r="G24" s="70">
        <v>2039.75</v>
      </c>
      <c r="H24" s="39">
        <v>132.583333333333</v>
      </c>
      <c r="I24" s="39">
        <v>118</v>
      </c>
      <c r="J24" s="39">
        <v>46.3333333333333</v>
      </c>
      <c r="K24" s="39">
        <v>3</v>
      </c>
    </row>
    <row r="25" spans="1:13" ht="12.75" customHeight="1" x14ac:dyDescent="0.3">
      <c r="A25" s="41" t="s">
        <v>23</v>
      </c>
      <c r="B25" s="39">
        <v>1953.71943211247</v>
      </c>
      <c r="C25" s="56">
        <v>598.97174692728197</v>
      </c>
      <c r="D25" s="172"/>
      <c r="E25" s="175" t="str">
        <f t="shared" si="0"/>
        <v>Kansas</v>
      </c>
      <c r="F25" s="70">
        <v>1354.74768518519</v>
      </c>
      <c r="G25" s="70">
        <v>1094.6708364163301</v>
      </c>
      <c r="H25" s="39">
        <v>106.40815760266401</v>
      </c>
      <c r="I25" s="39">
        <v>98.216796152423299</v>
      </c>
      <c r="J25" s="39">
        <v>55.451895013770702</v>
      </c>
      <c r="K25" s="44">
        <v>0</v>
      </c>
    </row>
    <row r="26" spans="1:13" ht="12.75" customHeight="1" x14ac:dyDescent="0.3">
      <c r="A26" s="41" t="s">
        <v>24</v>
      </c>
      <c r="B26" s="39">
        <v>3139.4166666666702</v>
      </c>
      <c r="C26" s="56">
        <v>1287.5</v>
      </c>
      <c r="D26" s="172"/>
      <c r="E26" s="175" t="str">
        <f t="shared" si="0"/>
        <v>Kentucky</v>
      </c>
      <c r="F26" s="70">
        <v>1851.9166666666699</v>
      </c>
      <c r="G26" s="70">
        <v>1579.25</v>
      </c>
      <c r="H26" s="39">
        <v>89.9166666666667</v>
      </c>
      <c r="I26" s="39">
        <v>106.333333333333</v>
      </c>
      <c r="J26" s="39">
        <v>76.0833333333333</v>
      </c>
      <c r="K26" s="39">
        <v>0.33333333333332998</v>
      </c>
    </row>
    <row r="27" spans="1:13" ht="12.75" customHeight="1" x14ac:dyDescent="0.3">
      <c r="A27" s="41" t="s">
        <v>25</v>
      </c>
      <c r="B27" s="39">
        <v>1283.3333333333301</v>
      </c>
      <c r="C27" s="56">
        <v>49.8333333333333</v>
      </c>
      <c r="D27" s="172"/>
      <c r="E27" s="175" t="str">
        <f t="shared" si="0"/>
        <v>Louisiana</v>
      </c>
      <c r="F27" s="70">
        <v>1233.5</v>
      </c>
      <c r="G27" s="70">
        <v>1139.9166666666699</v>
      </c>
      <c r="H27" s="39">
        <v>48.6666666666667</v>
      </c>
      <c r="I27" s="39">
        <v>35.3333333333333</v>
      </c>
      <c r="J27" s="39">
        <v>9.0833333333333393</v>
      </c>
      <c r="K27" s="44">
        <v>0.5</v>
      </c>
    </row>
    <row r="28" spans="1:13" ht="18" customHeight="1" x14ac:dyDescent="0.3">
      <c r="A28" s="41" t="s">
        <v>26</v>
      </c>
      <c r="B28" s="39">
        <v>12183.25</v>
      </c>
      <c r="C28" s="56">
        <v>10190</v>
      </c>
      <c r="D28" s="172"/>
      <c r="E28" s="175" t="str">
        <f t="shared" si="0"/>
        <v>Maine</v>
      </c>
      <c r="F28" s="70">
        <v>1993.25</v>
      </c>
      <c r="G28" s="70">
        <v>546.66666666666697</v>
      </c>
      <c r="H28" s="39">
        <v>857.66666666666697</v>
      </c>
      <c r="I28" s="39">
        <v>292.66666666666703</v>
      </c>
      <c r="J28" s="39">
        <v>281.5</v>
      </c>
      <c r="K28" s="39">
        <v>14.75</v>
      </c>
    </row>
    <row r="29" spans="1:13" ht="12.75" customHeight="1" x14ac:dyDescent="0.3">
      <c r="A29" s="41" t="s">
        <v>27</v>
      </c>
      <c r="B29" s="39">
        <v>10817.191996596101</v>
      </c>
      <c r="C29" s="56">
        <v>1226.14975273697</v>
      </c>
      <c r="D29" s="172"/>
      <c r="E29" s="175" t="str">
        <f t="shared" si="0"/>
        <v>Maryland</v>
      </c>
      <c r="F29" s="70">
        <v>9591.0422438591595</v>
      </c>
      <c r="G29" s="70">
        <v>9031.7817238807802</v>
      </c>
      <c r="H29" s="39">
        <v>223.759234848386</v>
      </c>
      <c r="I29" s="39">
        <v>230.20347756579801</v>
      </c>
      <c r="J29" s="39">
        <v>96.561427303905802</v>
      </c>
      <c r="K29" s="39">
        <v>8.7363802602830791</v>
      </c>
    </row>
    <row r="30" spans="1:13" ht="12.75" customHeight="1" x14ac:dyDescent="0.3">
      <c r="A30" s="41" t="s">
        <v>28</v>
      </c>
      <c r="B30" s="39">
        <v>34372.918756855099</v>
      </c>
      <c r="C30" s="56">
        <v>19684.763686590999</v>
      </c>
      <c r="D30" s="172"/>
      <c r="E30" s="175" t="str">
        <f t="shared" si="0"/>
        <v>Massachusetts</v>
      </c>
      <c r="F30" s="70">
        <v>14688.1550702641</v>
      </c>
      <c r="G30" s="70">
        <v>12866.6993725918</v>
      </c>
      <c r="H30" s="39">
        <v>617.29551718777202</v>
      </c>
      <c r="I30" s="39">
        <v>895.86183275902999</v>
      </c>
      <c r="J30" s="39">
        <v>270.51475327889801</v>
      </c>
      <c r="K30" s="39">
        <v>37.783594446596901</v>
      </c>
    </row>
    <row r="31" spans="1:13" ht="12.75" customHeight="1" x14ac:dyDescent="0.3">
      <c r="A31" s="41" t="s">
        <v>29</v>
      </c>
      <c r="B31" s="39">
        <v>4782.1109304298598</v>
      </c>
      <c r="C31" s="56">
        <v>1069.54735419809</v>
      </c>
      <c r="D31" s="172"/>
      <c r="E31" s="175" t="str">
        <f t="shared" si="0"/>
        <v>Michigan</v>
      </c>
      <c r="F31" s="70">
        <v>3712.5635762317802</v>
      </c>
      <c r="G31" s="70">
        <v>3307.9547668426399</v>
      </c>
      <c r="H31" s="39">
        <v>177.25217603066901</v>
      </c>
      <c r="I31" s="39">
        <v>188.677004776269</v>
      </c>
      <c r="J31" s="39">
        <v>38.679628582202099</v>
      </c>
      <c r="K31" s="44">
        <v>0</v>
      </c>
    </row>
    <row r="32" spans="1:13" ht="12.75" customHeight="1" x14ac:dyDescent="0.3">
      <c r="A32" s="41" t="s">
        <v>30</v>
      </c>
      <c r="B32" s="39">
        <v>6257.1666666666697</v>
      </c>
      <c r="C32" s="56">
        <v>1391.25</v>
      </c>
      <c r="D32" s="172"/>
      <c r="E32" s="175" t="str">
        <f t="shared" si="0"/>
        <v>Minnesota</v>
      </c>
      <c r="F32" s="70">
        <v>4865.9166666666697</v>
      </c>
      <c r="G32" s="70">
        <v>3835.5</v>
      </c>
      <c r="H32" s="39">
        <v>437.5</v>
      </c>
      <c r="I32" s="39">
        <v>419.08333333333297</v>
      </c>
      <c r="J32" s="39">
        <v>157.083333333333</v>
      </c>
      <c r="K32" s="39">
        <v>16.75</v>
      </c>
    </row>
    <row r="33" spans="1:11" ht="12.75" customHeight="1" x14ac:dyDescent="0.3">
      <c r="A33" s="41" t="s">
        <v>31</v>
      </c>
      <c r="B33" s="39">
        <v>529.507029490685</v>
      </c>
      <c r="C33" s="56">
        <v>222.092533718645</v>
      </c>
      <c r="D33" s="172"/>
      <c r="E33" s="175" t="str">
        <f t="shared" si="0"/>
        <v>Mississippi</v>
      </c>
      <c r="F33" s="70">
        <v>307.41449577204003</v>
      </c>
      <c r="G33" s="70">
        <v>242.231931450075</v>
      </c>
      <c r="H33" s="39">
        <v>24.7294813682377</v>
      </c>
      <c r="I33" s="39">
        <v>22.419128333299199</v>
      </c>
      <c r="J33" s="39">
        <v>18.033954620427401</v>
      </c>
      <c r="K33" s="44">
        <v>0</v>
      </c>
    </row>
    <row r="34" spans="1:11" ht="12.75" customHeight="1" x14ac:dyDescent="0.3">
      <c r="A34" s="41" t="s">
        <v>32</v>
      </c>
      <c r="B34" s="39">
        <v>5564.2052842663597</v>
      </c>
      <c r="C34" s="56">
        <v>920.66467812156395</v>
      </c>
      <c r="D34" s="172"/>
      <c r="E34" s="175" t="str">
        <f t="shared" si="0"/>
        <v>Missouri</v>
      </c>
      <c r="F34" s="70">
        <v>4643.5406061447902</v>
      </c>
      <c r="G34" s="70">
        <v>4369.4933268622499</v>
      </c>
      <c r="H34" s="39">
        <v>132.356388122645</v>
      </c>
      <c r="I34" s="39">
        <v>115.937223826215</v>
      </c>
      <c r="J34" s="39">
        <v>24.6700804322336</v>
      </c>
      <c r="K34" s="39">
        <v>1.08358690144661</v>
      </c>
    </row>
    <row r="35" spans="1:11" ht="12.75" customHeight="1" x14ac:dyDescent="0.3">
      <c r="A35" s="41" t="s">
        <v>33</v>
      </c>
      <c r="B35" s="39">
        <v>1064.3333333333301</v>
      </c>
      <c r="C35" s="56">
        <v>383.41666666666703</v>
      </c>
      <c r="D35" s="172"/>
      <c r="E35" s="175" t="str">
        <f t="shared" si="0"/>
        <v>Montana</v>
      </c>
      <c r="F35" s="70">
        <v>680.91666666666697</v>
      </c>
      <c r="G35" s="70">
        <v>393.41666666666703</v>
      </c>
      <c r="H35" s="39">
        <v>161.416666666667</v>
      </c>
      <c r="I35" s="39">
        <v>98.75</v>
      </c>
      <c r="J35" s="39">
        <v>27.3333333333333</v>
      </c>
      <c r="K35" s="44">
        <v>0</v>
      </c>
    </row>
    <row r="36" spans="1:11" ht="12.75" customHeight="1" x14ac:dyDescent="0.3">
      <c r="A36" s="41" t="s">
        <v>34</v>
      </c>
      <c r="B36" s="39">
        <v>1528.5631125992099</v>
      </c>
      <c r="C36" s="56">
        <v>146.01117387551801</v>
      </c>
      <c r="D36" s="172"/>
      <c r="E36" s="175" t="str">
        <f t="shared" si="0"/>
        <v>Nebraska</v>
      </c>
      <c r="F36" s="70">
        <v>1382.5519387237</v>
      </c>
      <c r="G36" s="70">
        <v>1322.2985123999599</v>
      </c>
      <c r="H36" s="39">
        <v>20.5842311328691</v>
      </c>
      <c r="I36" s="39">
        <v>29.5851748153942</v>
      </c>
      <c r="J36" s="39">
        <v>9.83402037547636</v>
      </c>
      <c r="K36" s="44">
        <v>0.25</v>
      </c>
    </row>
    <row r="37" spans="1:11" ht="12.75" customHeight="1" x14ac:dyDescent="0.3">
      <c r="A37" s="41" t="s">
        <v>35</v>
      </c>
      <c r="B37" s="39">
        <v>3946.1899132516801</v>
      </c>
      <c r="C37" s="56">
        <v>1044.7783907907501</v>
      </c>
      <c r="D37" s="172"/>
      <c r="E37" s="175" t="str">
        <f t="shared" si="0"/>
        <v>Nevada</v>
      </c>
      <c r="F37" s="70">
        <v>2901.41152246094</v>
      </c>
      <c r="G37" s="70">
        <v>2457.52663731846</v>
      </c>
      <c r="H37" s="39">
        <v>134.66948581331999</v>
      </c>
      <c r="I37" s="39">
        <v>215.649754408071</v>
      </c>
      <c r="J37" s="39">
        <v>92.789744020187399</v>
      </c>
      <c r="K37" s="44">
        <v>0.77590090090090003</v>
      </c>
    </row>
    <row r="38" spans="1:11" ht="18" customHeight="1" x14ac:dyDescent="0.3">
      <c r="A38" s="41" t="s">
        <v>36</v>
      </c>
      <c r="B38" s="39">
        <v>2750.1666666666702</v>
      </c>
      <c r="C38" s="56">
        <v>1526.6666666666699</v>
      </c>
      <c r="D38" s="172"/>
      <c r="E38" s="175" t="str">
        <f t="shared" si="0"/>
        <v>New Hampshire</v>
      </c>
      <c r="F38" s="70">
        <v>1223.5</v>
      </c>
      <c r="G38" s="70">
        <v>889.75</v>
      </c>
      <c r="H38" s="39">
        <v>159.083333333333</v>
      </c>
      <c r="I38" s="39">
        <v>119.583333333333</v>
      </c>
      <c r="J38" s="39">
        <v>54.5</v>
      </c>
      <c r="K38" s="44">
        <v>0.58333333333333004</v>
      </c>
    </row>
    <row r="39" spans="1:11" ht="12.75" customHeight="1" x14ac:dyDescent="0.3">
      <c r="A39" s="41" t="s">
        <v>37</v>
      </c>
      <c r="B39" s="39">
        <v>4840.5</v>
      </c>
      <c r="C39" s="56">
        <v>750.16666666666697</v>
      </c>
      <c r="D39" s="172"/>
      <c r="E39" s="175" t="str">
        <f t="shared" si="0"/>
        <v>New Jersey</v>
      </c>
      <c r="F39" s="70">
        <v>4090.3333333333298</v>
      </c>
      <c r="G39" s="70">
        <v>3762.6666666666702</v>
      </c>
      <c r="H39" s="39">
        <v>110.5</v>
      </c>
      <c r="I39" s="39">
        <v>143.416666666667</v>
      </c>
      <c r="J39" s="39">
        <v>60.6666666666667</v>
      </c>
      <c r="K39" s="39">
        <v>13.0833333333333</v>
      </c>
    </row>
    <row r="40" spans="1:11" ht="12.75" customHeight="1" x14ac:dyDescent="0.3">
      <c r="A40" s="41" t="s">
        <v>38</v>
      </c>
      <c r="B40" s="39">
        <v>5178.7980018265198</v>
      </c>
      <c r="C40" s="56">
        <v>1240.8156562606</v>
      </c>
      <c r="D40" s="172"/>
      <c r="E40" s="175" t="str">
        <f t="shared" si="0"/>
        <v>New Mexico</v>
      </c>
      <c r="F40" s="70">
        <v>3937.9823455659198</v>
      </c>
      <c r="G40" s="70">
        <v>3888.5586427375001</v>
      </c>
      <c r="H40" s="39">
        <v>14.7643577665617</v>
      </c>
      <c r="I40" s="39">
        <v>24.048146609784801</v>
      </c>
      <c r="J40" s="39">
        <v>10.6111984520733</v>
      </c>
      <c r="K40" s="44">
        <v>0</v>
      </c>
    </row>
    <row r="41" spans="1:11" ht="12.75" customHeight="1" x14ac:dyDescent="0.3">
      <c r="A41" s="41" t="s">
        <v>39</v>
      </c>
      <c r="B41" s="39">
        <v>73788.439903263396</v>
      </c>
      <c r="C41" s="56">
        <v>12909.295409295801</v>
      </c>
      <c r="D41" s="172"/>
      <c r="E41" s="175" t="str">
        <f t="shared" si="0"/>
        <v>New York</v>
      </c>
      <c r="F41" s="70">
        <v>60879.144493967702</v>
      </c>
      <c r="G41" s="70">
        <v>49977.667804024801</v>
      </c>
      <c r="H41" s="39">
        <v>3622.4689508731499</v>
      </c>
      <c r="I41" s="39">
        <v>5379.6996608501104</v>
      </c>
      <c r="J41" s="39">
        <v>1819.8116526118099</v>
      </c>
      <c r="K41" s="44">
        <v>79.496425607860701</v>
      </c>
    </row>
    <row r="42" spans="1:11" ht="12.75" customHeight="1" x14ac:dyDescent="0.3">
      <c r="A42" s="41" t="s">
        <v>40</v>
      </c>
      <c r="B42" s="39">
        <v>3496.7343615556501</v>
      </c>
      <c r="C42" s="56">
        <v>339.496043438117</v>
      </c>
      <c r="D42" s="172"/>
      <c r="E42" s="175" t="str">
        <f t="shared" si="0"/>
        <v>North Carolina</v>
      </c>
      <c r="F42" s="70">
        <v>3157.2383181175301</v>
      </c>
      <c r="G42" s="70">
        <v>2931.3685030042898</v>
      </c>
      <c r="H42" s="39">
        <v>78.769178254820901</v>
      </c>
      <c r="I42" s="39">
        <v>130.43858074644601</v>
      </c>
      <c r="J42" s="39">
        <v>16.662056111976799</v>
      </c>
      <c r="K42" s="44">
        <v>0</v>
      </c>
    </row>
    <row r="43" spans="1:11" ht="12.75" customHeight="1" x14ac:dyDescent="0.3">
      <c r="A43" s="41" t="s">
        <v>41</v>
      </c>
      <c r="B43" s="39">
        <v>321.086976970401</v>
      </c>
      <c r="C43" s="56">
        <v>99.713260726980295</v>
      </c>
      <c r="D43" s="172"/>
      <c r="E43" s="175" t="str">
        <f t="shared" si="0"/>
        <v>North Dakota</v>
      </c>
      <c r="F43" s="70">
        <v>221.37371624342001</v>
      </c>
      <c r="G43" s="70">
        <v>183.02659381405499</v>
      </c>
      <c r="H43" s="39">
        <v>16.505767986848799</v>
      </c>
      <c r="I43" s="39">
        <v>16.505519016877301</v>
      </c>
      <c r="J43" s="39">
        <v>5.0021584496943099</v>
      </c>
      <c r="K43" s="44">
        <v>0.33367697594501999</v>
      </c>
    </row>
    <row r="44" spans="1:11" ht="12.75" customHeight="1" x14ac:dyDescent="0.3">
      <c r="A44" s="41" t="s">
        <v>42</v>
      </c>
      <c r="B44" s="39">
        <v>7788.0057964110702</v>
      </c>
      <c r="C44" s="56">
        <v>2186.86406870564</v>
      </c>
      <c r="D44" s="172"/>
      <c r="E44" s="175" t="str">
        <f t="shared" si="0"/>
        <v>Ohio</v>
      </c>
      <c r="F44" s="70">
        <v>5601.1417277054297</v>
      </c>
      <c r="G44" s="70">
        <v>4852.8055534141504</v>
      </c>
      <c r="H44" s="39">
        <v>359.23676038714399</v>
      </c>
      <c r="I44" s="39">
        <v>272.323667103731</v>
      </c>
      <c r="J44" s="39">
        <v>110.20593727659499</v>
      </c>
      <c r="K44" s="44">
        <v>6.5698095238095302</v>
      </c>
    </row>
    <row r="45" spans="1:11" ht="12.75" customHeight="1" x14ac:dyDescent="0.3">
      <c r="A45" s="41" t="s">
        <v>43</v>
      </c>
      <c r="B45" s="39">
        <v>1385.2832852129</v>
      </c>
      <c r="C45" s="56">
        <v>335.79555740772201</v>
      </c>
      <c r="D45" s="172"/>
      <c r="E45" s="175" t="str">
        <f t="shared" si="0"/>
        <v>Oklahoma</v>
      </c>
      <c r="F45" s="70">
        <v>1049.4877278051699</v>
      </c>
      <c r="G45" s="70">
        <v>863.96340839624202</v>
      </c>
      <c r="H45" s="39">
        <v>49.888647547047199</v>
      </c>
      <c r="I45" s="39">
        <v>74.570476956202</v>
      </c>
      <c r="J45" s="39">
        <v>48.803340549377701</v>
      </c>
      <c r="K45" s="39">
        <v>12.261854356304999</v>
      </c>
    </row>
    <row r="46" spans="1:11" ht="12.75" customHeight="1" x14ac:dyDescent="0.3">
      <c r="A46" s="41" t="s">
        <v>44</v>
      </c>
      <c r="B46" s="39">
        <v>27140.265434175399</v>
      </c>
      <c r="C46" s="56">
        <v>16300.157505138201</v>
      </c>
      <c r="D46" s="172"/>
      <c r="E46" s="175" t="str">
        <f t="shared" si="0"/>
        <v>Oregon</v>
      </c>
      <c r="F46" s="70">
        <v>10840.1079290372</v>
      </c>
      <c r="G46" s="70">
        <v>8712.4336995429294</v>
      </c>
      <c r="H46" s="39">
        <v>1468.8711742125799</v>
      </c>
      <c r="I46" s="39">
        <v>479.58035620643102</v>
      </c>
      <c r="J46" s="39">
        <v>174.55157407622499</v>
      </c>
      <c r="K46" s="39">
        <v>4.6711249990328403</v>
      </c>
    </row>
    <row r="47" spans="1:11" ht="12.75" customHeight="1" x14ac:dyDescent="0.3">
      <c r="A47" s="41" t="s">
        <v>45</v>
      </c>
      <c r="B47" s="39">
        <v>17933.9078279491</v>
      </c>
      <c r="C47" s="56">
        <v>2727.6721708254099</v>
      </c>
      <c r="D47" s="172"/>
      <c r="E47" s="175" t="str">
        <f t="shared" si="0"/>
        <v>Pennsylvania</v>
      </c>
      <c r="F47" s="70">
        <v>15206.2356571236</v>
      </c>
      <c r="G47" s="70">
        <v>12716.455128301401</v>
      </c>
      <c r="H47" s="39">
        <v>1165.0964299457601</v>
      </c>
      <c r="I47" s="39">
        <v>926.58390853578203</v>
      </c>
      <c r="J47" s="39">
        <v>397.672305725336</v>
      </c>
      <c r="K47" s="44">
        <v>0.42788461538462003</v>
      </c>
    </row>
    <row r="48" spans="1:11" ht="18" customHeight="1" x14ac:dyDescent="0.3">
      <c r="A48" s="41" t="s">
        <v>46</v>
      </c>
      <c r="B48" s="39">
        <v>3728.8548402251099</v>
      </c>
      <c r="C48" s="56">
        <v>253.726153862068</v>
      </c>
      <c r="D48" s="172"/>
      <c r="E48" s="175" t="str">
        <f t="shared" si="0"/>
        <v>Puerto Rico</v>
      </c>
      <c r="F48" s="70">
        <v>3475.1286863630398</v>
      </c>
      <c r="G48" s="70">
        <v>3409.7069096110899</v>
      </c>
      <c r="H48" s="39">
        <v>19.852910685805401</v>
      </c>
      <c r="I48" s="39">
        <v>43.877596224874701</v>
      </c>
      <c r="J48" s="39">
        <v>1.6912698412698399</v>
      </c>
      <c r="K48" s="44">
        <v>0</v>
      </c>
    </row>
    <row r="49" spans="1:11" ht="12.75" customHeight="1" x14ac:dyDescent="0.3">
      <c r="A49" s="41" t="s">
        <v>47</v>
      </c>
      <c r="B49" s="39">
        <v>2393.98853082409</v>
      </c>
      <c r="C49" s="56">
        <v>168.21696468302699</v>
      </c>
      <c r="D49" s="172"/>
      <c r="E49" s="175" t="str">
        <f t="shared" si="0"/>
        <v>Rhode Island</v>
      </c>
      <c r="F49" s="70">
        <v>2225.7715661410598</v>
      </c>
      <c r="G49" s="70">
        <v>1409.9735023349799</v>
      </c>
      <c r="H49" s="39">
        <v>468.09849010180699</v>
      </c>
      <c r="I49" s="39">
        <v>275.92358260083</v>
      </c>
      <c r="J49" s="39">
        <v>70.192657770107203</v>
      </c>
      <c r="K49" s="44">
        <v>1.5833333333333299</v>
      </c>
    </row>
    <row r="50" spans="1:11" ht="12.75" customHeight="1" x14ac:dyDescent="0.3">
      <c r="A50" s="41" t="s">
        <v>48</v>
      </c>
      <c r="B50" s="39">
        <v>2096.0348868047799</v>
      </c>
      <c r="C50" s="56">
        <v>407.68721866231698</v>
      </c>
      <c r="D50" s="172"/>
      <c r="E50" s="175" t="str">
        <f t="shared" si="0"/>
        <v>South Carolina</v>
      </c>
      <c r="F50" s="70">
        <v>1688.34766814247</v>
      </c>
      <c r="G50" s="70">
        <v>1463.62583414601</v>
      </c>
      <c r="H50" s="39">
        <v>74.686285428778206</v>
      </c>
      <c r="I50" s="39">
        <v>121.105506622764</v>
      </c>
      <c r="J50" s="39">
        <v>28.930041944911402</v>
      </c>
      <c r="K50" s="44">
        <v>0</v>
      </c>
    </row>
    <row r="51" spans="1:11" ht="12.75" customHeight="1" x14ac:dyDescent="0.3">
      <c r="A51" s="41" t="s">
        <v>49</v>
      </c>
      <c r="B51" s="39">
        <v>297.23668571845002</v>
      </c>
      <c r="C51" s="56">
        <v>158.355988529802</v>
      </c>
      <c r="D51" s="172"/>
      <c r="E51" s="175" t="str">
        <f t="shared" si="0"/>
        <v>South Dakota</v>
      </c>
      <c r="F51" s="70">
        <v>138.88069718864801</v>
      </c>
      <c r="G51" s="70">
        <v>66.378394630135304</v>
      </c>
      <c r="H51" s="39">
        <v>30.849685108939699</v>
      </c>
      <c r="I51" s="39">
        <v>26.853637157203</v>
      </c>
      <c r="J51" s="39">
        <v>14.7989802923701</v>
      </c>
      <c r="K51" s="44">
        <v>0</v>
      </c>
    </row>
    <row r="52" spans="1:11" ht="12.75" customHeight="1" x14ac:dyDescent="0.3">
      <c r="A52" s="41" t="s">
        <v>50</v>
      </c>
      <c r="B52" s="39">
        <v>5052.7868750274602</v>
      </c>
      <c r="C52" s="56">
        <v>1727.57630040545</v>
      </c>
      <c r="D52" s="172"/>
      <c r="E52" s="175" t="str">
        <f t="shared" si="0"/>
        <v>Tennessee</v>
      </c>
      <c r="F52" s="70">
        <v>3325.210574622</v>
      </c>
      <c r="G52" s="70">
        <v>2552.4762438367702</v>
      </c>
      <c r="H52" s="39">
        <v>397.50945067551402</v>
      </c>
      <c r="I52" s="39">
        <v>285.16138094277301</v>
      </c>
      <c r="J52" s="39">
        <v>90.063499166942194</v>
      </c>
      <c r="K52" s="44">
        <v>0</v>
      </c>
    </row>
    <row r="53" spans="1:11" ht="12.75" customHeight="1" x14ac:dyDescent="0.3">
      <c r="A53" s="41" t="s">
        <v>51</v>
      </c>
      <c r="B53" s="39">
        <v>6846.72546571987</v>
      </c>
      <c r="C53" s="56">
        <v>699.626066259955</v>
      </c>
      <c r="D53" s="172"/>
      <c r="E53" s="175" t="str">
        <f t="shared" si="0"/>
        <v>Texas</v>
      </c>
      <c r="F53" s="70">
        <v>6147.0993994599103</v>
      </c>
      <c r="G53" s="70">
        <v>5797.0696330212704</v>
      </c>
      <c r="H53" s="39">
        <v>153.398144337312</v>
      </c>
      <c r="I53" s="39">
        <v>140.18939306246901</v>
      </c>
      <c r="J53" s="39">
        <v>56.442229038854798</v>
      </c>
      <c r="K53" s="44">
        <v>0</v>
      </c>
    </row>
    <row r="54" spans="1:11" ht="12.75" customHeight="1" x14ac:dyDescent="0.3">
      <c r="A54" s="41" t="s">
        <v>52</v>
      </c>
      <c r="B54" s="39">
        <v>1034.1568342266401</v>
      </c>
      <c r="C54" s="56">
        <v>135.335833896434</v>
      </c>
      <c r="D54" s="172"/>
      <c r="E54" s="175" t="str">
        <f t="shared" si="0"/>
        <v>Utah</v>
      </c>
      <c r="F54" s="70">
        <v>898.82100033021004</v>
      </c>
      <c r="G54" s="70">
        <v>678.94067643781398</v>
      </c>
      <c r="H54" s="39">
        <v>164.00848923810599</v>
      </c>
      <c r="I54" s="39">
        <v>39.574900585295303</v>
      </c>
      <c r="J54" s="39">
        <v>15.4634739929496</v>
      </c>
      <c r="K54" s="44">
        <v>0.83346007604562999</v>
      </c>
    </row>
    <row r="55" spans="1:11" ht="12.75" customHeight="1" x14ac:dyDescent="0.3">
      <c r="A55" s="41" t="s">
        <v>53</v>
      </c>
      <c r="B55" s="39">
        <v>1051.6666666666699</v>
      </c>
      <c r="C55" s="56">
        <v>418.25</v>
      </c>
      <c r="D55" s="172"/>
      <c r="E55" s="175" t="str">
        <f t="shared" si="0"/>
        <v>Vermont</v>
      </c>
      <c r="F55" s="70">
        <v>633.41666666666697</v>
      </c>
      <c r="G55" s="70">
        <v>525.83333333333303</v>
      </c>
      <c r="H55" s="39">
        <v>57.5833333333333</v>
      </c>
      <c r="I55" s="39">
        <v>39.25</v>
      </c>
      <c r="J55" s="39">
        <v>10.6666666666667</v>
      </c>
      <c r="K55" s="44">
        <v>8.3333333333329998E-2</v>
      </c>
    </row>
    <row r="56" spans="1:11" ht="12.75" customHeight="1" x14ac:dyDescent="0.3">
      <c r="A56" s="41" t="s">
        <v>54</v>
      </c>
      <c r="B56" s="39">
        <v>61.6666666666667</v>
      </c>
      <c r="C56" s="56">
        <v>2.8333333333333299</v>
      </c>
      <c r="D56" s="172"/>
      <c r="E56" s="175" t="str">
        <f t="shared" si="0"/>
        <v>Virgin Islands</v>
      </c>
      <c r="F56" s="70">
        <v>58.8333333333333</v>
      </c>
      <c r="G56" s="70">
        <v>56.3333333333333</v>
      </c>
      <c r="H56" s="39">
        <v>0.91666666666666996</v>
      </c>
      <c r="I56" s="39">
        <v>1.1666666666666701</v>
      </c>
      <c r="J56" s="39">
        <v>0.41666666666667002</v>
      </c>
      <c r="K56" s="44">
        <v>0</v>
      </c>
    </row>
    <row r="57" spans="1:11" ht="12.75" customHeight="1" x14ac:dyDescent="0.3">
      <c r="A57" s="41" t="s">
        <v>55</v>
      </c>
      <c r="B57" s="39">
        <v>7149.0833333333303</v>
      </c>
      <c r="C57" s="56">
        <v>2070.25</v>
      </c>
      <c r="D57" s="172"/>
      <c r="E57" s="175" t="str">
        <f t="shared" si="0"/>
        <v>Virginia</v>
      </c>
      <c r="F57" s="70">
        <v>5078.8333333333303</v>
      </c>
      <c r="G57" s="70">
        <v>4775.0833333333303</v>
      </c>
      <c r="H57" s="39">
        <v>100.583333333333</v>
      </c>
      <c r="I57" s="39">
        <v>148.25</v>
      </c>
      <c r="J57" s="39">
        <v>53.1666666666667</v>
      </c>
      <c r="K57" s="39">
        <v>1.75</v>
      </c>
    </row>
    <row r="58" spans="1:11" ht="18" customHeight="1" x14ac:dyDescent="0.3">
      <c r="A58" s="41" t="s">
        <v>56</v>
      </c>
      <c r="B58" s="39">
        <v>25118.5</v>
      </c>
      <c r="C58" s="56">
        <v>10268.416666666701</v>
      </c>
      <c r="D58" s="172"/>
      <c r="E58" s="175" t="str">
        <f t="shared" si="0"/>
        <v>Washington</v>
      </c>
      <c r="F58" s="70">
        <v>14850.083333333299</v>
      </c>
      <c r="G58" s="70">
        <v>12898.166666666701</v>
      </c>
      <c r="H58" s="39">
        <v>839.33333333333405</v>
      </c>
      <c r="I58" s="39">
        <v>655.08333333333303</v>
      </c>
      <c r="J58" s="39">
        <v>420.08333333333297</v>
      </c>
      <c r="K58" s="39">
        <v>37.4166666666667</v>
      </c>
    </row>
    <row r="59" spans="1:11" ht="12.75" customHeight="1" x14ac:dyDescent="0.3">
      <c r="A59" s="41" t="s">
        <v>57</v>
      </c>
      <c r="B59" s="39">
        <v>1179.5833333333301</v>
      </c>
      <c r="C59" s="56">
        <v>304.55319444444399</v>
      </c>
      <c r="D59" s="172"/>
      <c r="E59" s="175" t="str">
        <f t="shared" si="0"/>
        <v>West Virginia</v>
      </c>
      <c r="F59" s="70">
        <v>875.03013888888904</v>
      </c>
      <c r="G59" s="70">
        <v>700.22451388888896</v>
      </c>
      <c r="H59" s="39">
        <v>76.464305555555597</v>
      </c>
      <c r="I59" s="39">
        <v>74.608472222222204</v>
      </c>
      <c r="J59" s="39">
        <v>20.498125000000002</v>
      </c>
      <c r="K59" s="39">
        <v>3.2347222222222198</v>
      </c>
    </row>
    <row r="60" spans="1:11" ht="12.75" customHeight="1" x14ac:dyDescent="0.3">
      <c r="A60" s="41" t="s">
        <v>58</v>
      </c>
      <c r="B60" s="39">
        <v>3638</v>
      </c>
      <c r="C60" s="56">
        <v>1281.6666666666699</v>
      </c>
      <c r="D60" s="172"/>
      <c r="E60" s="175" t="str">
        <f t="shared" si="0"/>
        <v>Wisconsin</v>
      </c>
      <c r="F60" s="70">
        <v>2356.3333333333298</v>
      </c>
      <c r="G60" s="70">
        <v>2059.6666666666702</v>
      </c>
      <c r="H60" s="39">
        <v>175.25</v>
      </c>
      <c r="I60" s="39">
        <v>100.083333333333</v>
      </c>
      <c r="J60" s="39">
        <v>20.0833333333333</v>
      </c>
      <c r="K60" s="39">
        <v>1.25</v>
      </c>
    </row>
    <row r="61" spans="1:11" ht="12.75" customHeight="1" x14ac:dyDescent="0.3">
      <c r="A61" s="42" t="s">
        <v>59</v>
      </c>
      <c r="B61" s="46">
        <v>223.5</v>
      </c>
      <c r="C61" s="57">
        <v>169.833333333333</v>
      </c>
      <c r="D61" s="172"/>
      <c r="E61" s="175" t="str">
        <f t="shared" si="0"/>
        <v>Wyoming</v>
      </c>
      <c r="F61" s="71">
        <v>53.6666666666667</v>
      </c>
      <c r="G61" s="71">
        <v>11.8333333333333</v>
      </c>
      <c r="H61" s="46">
        <v>12.5833333333333</v>
      </c>
      <c r="I61" s="46">
        <v>21.0833333333333</v>
      </c>
      <c r="J61" s="46">
        <v>7.9166666666666696</v>
      </c>
      <c r="K61" s="47">
        <v>0.25</v>
      </c>
    </row>
    <row r="62" spans="1:11" ht="15" customHeight="1" x14ac:dyDescent="0.3">
      <c r="A62" s="253" t="s">
        <v>272</v>
      </c>
      <c r="D62" s="172"/>
      <c r="E62" s="182" t="str">
        <f t="shared" si="0"/>
        <v>* - Weighted average monthly data; may differ from official work participation rate.</v>
      </c>
    </row>
  </sheetData>
  <phoneticPr fontId="0" type="noConversion"/>
  <pageMargins left="0.25" right="0.25" top="0.25" bottom="0.25" header="0.5" footer="0.5"/>
  <pageSetup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3"/>
  <sheetViews>
    <sheetView zoomScale="85" zoomScaleNormal="85" zoomScaleSheetLayoutView="97" workbookViewId="0"/>
  </sheetViews>
  <sheetFormatPr defaultColWidth="9.08984375" defaultRowHeight="12.5" x14ac:dyDescent="0.25"/>
  <cols>
    <col min="1" max="1" width="15.6328125" style="2" customWidth="1"/>
    <col min="2" max="3" width="12.6328125" style="2" customWidth="1"/>
    <col min="4" max="4" width="1.6328125" style="149" hidden="1" customWidth="1"/>
    <col min="5" max="5" width="15.6328125" style="149" hidden="1" customWidth="1"/>
    <col min="6" max="6" width="18.453125" style="2" bestFit="1" customWidth="1"/>
    <col min="7" max="11" width="12.6328125" style="2" customWidth="1"/>
    <col min="12" max="16384" width="9.08984375" style="2"/>
  </cols>
  <sheetData>
    <row r="1" spans="1:12" s="111" customFormat="1" ht="13" x14ac:dyDescent="0.3">
      <c r="A1" s="179" t="s">
        <v>207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s="111" customFormat="1" ht="13" x14ac:dyDescent="0.3">
      <c r="A2" s="179" t="s">
        <v>208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7"/>
    </row>
    <row r="4" spans="1:12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2" s="149" customFormat="1" ht="20" customHeight="1" x14ac:dyDescent="0.25">
      <c r="B5" s="207" t="s">
        <v>89</v>
      </c>
      <c r="C5" s="198"/>
      <c r="D5" s="171"/>
      <c r="F5" s="209" t="s">
        <v>112</v>
      </c>
      <c r="G5" s="208"/>
      <c r="H5" s="208"/>
      <c r="I5" s="208"/>
      <c r="J5" s="208"/>
      <c r="K5" s="208"/>
    </row>
    <row r="6" spans="1:12" s="3" customFormat="1" ht="54" customHeight="1" x14ac:dyDescent="0.3">
      <c r="A6" s="168" t="s">
        <v>0</v>
      </c>
      <c r="B6" s="21" t="s">
        <v>113</v>
      </c>
      <c r="C6" s="103" t="s">
        <v>269</v>
      </c>
      <c r="D6" s="173"/>
      <c r="E6" s="168" t="str">
        <f>A6</f>
        <v>STATE</v>
      </c>
      <c r="F6" s="170" t="s">
        <v>118</v>
      </c>
      <c r="G6" s="21" t="s">
        <v>109</v>
      </c>
      <c r="H6" s="21" t="s">
        <v>119</v>
      </c>
      <c r="I6" s="21" t="s">
        <v>108</v>
      </c>
      <c r="J6" s="21" t="s">
        <v>110</v>
      </c>
      <c r="K6" s="21" t="s">
        <v>111</v>
      </c>
      <c r="L6" s="3" t="s">
        <v>4</v>
      </c>
    </row>
    <row r="7" spans="1:12" ht="12.75" customHeight="1" x14ac:dyDescent="0.3">
      <c r="A7" s="33" t="s">
        <v>3</v>
      </c>
      <c r="B7" s="72">
        <f>SUM(B8:B61)</f>
        <v>553278.96505212563</v>
      </c>
      <c r="C7" s="230">
        <f>'8A'!C7/$B7</f>
        <v>0.3939246009395232</v>
      </c>
      <c r="D7" s="172"/>
      <c r="E7" s="174" t="str">
        <f>A7</f>
        <v>United States</v>
      </c>
      <c r="F7" s="177">
        <f>'8A'!F7/$B7</f>
        <v>0.60607539906047569</v>
      </c>
      <c r="G7" s="73">
        <f>'8A'!G7/$B7</f>
        <v>0.50790644995285528</v>
      </c>
      <c r="H7" s="73">
        <f>'8A'!H7/$B7</f>
        <v>4.1935990316228924E-2</v>
      </c>
      <c r="I7" s="73">
        <f>'8A'!I7/$B7</f>
        <v>3.677133825928891E-2</v>
      </c>
      <c r="J7" s="73">
        <f>'8A'!J7/$B7</f>
        <v>1.8539787384805426E-2</v>
      </c>
      <c r="K7" s="73">
        <f>'8A'!K7/$B7</f>
        <v>9.2183314729694607E-4</v>
      </c>
    </row>
    <row r="8" spans="1:12" ht="18" customHeight="1" x14ac:dyDescent="0.3">
      <c r="A8" s="41" t="s">
        <v>7</v>
      </c>
      <c r="B8" s="19">
        <f>'8A'!B8</f>
        <v>2459.25</v>
      </c>
      <c r="C8" s="231">
        <f>'8A'!C8/$B8</f>
        <v>0.4396665650096574</v>
      </c>
      <c r="D8" s="172"/>
      <c r="E8" s="175" t="str">
        <f t="shared" ref="E8:E61" si="0">A8</f>
        <v>Alabama</v>
      </c>
      <c r="F8" s="74">
        <f>'8A'!F8/$B8</f>
        <v>0.5603334349903426</v>
      </c>
      <c r="G8" s="74">
        <f>'8A'!G8/$B8</f>
        <v>0.51868794686726849</v>
      </c>
      <c r="H8" s="74">
        <f>'8A'!H8/$B8</f>
        <v>1.3012097184100844E-2</v>
      </c>
      <c r="I8" s="74">
        <f>'8A'!I8/$B8</f>
        <v>1.7722205279387334E-2</v>
      </c>
      <c r="J8" s="74">
        <f>'8A'!J8/$B8</f>
        <v>1.0741757310833261E-2</v>
      </c>
      <c r="K8" s="74">
        <f>'8A'!K8/$B8</f>
        <v>1.6942834875131443E-4</v>
      </c>
    </row>
    <row r="9" spans="1:12" ht="12.75" customHeight="1" x14ac:dyDescent="0.3">
      <c r="A9" s="41" t="s">
        <v>8</v>
      </c>
      <c r="B9" s="19">
        <f>'8A'!B9</f>
        <v>1367.9166666666699</v>
      </c>
      <c r="C9" s="231">
        <f>'8A'!C9/$B9</f>
        <v>0.37605848309472978</v>
      </c>
      <c r="D9" s="172"/>
      <c r="E9" s="175" t="str">
        <f t="shared" si="0"/>
        <v>Alaska</v>
      </c>
      <c r="F9" s="74">
        <f>'8A'!F9/$B9</f>
        <v>0.62394151690526811</v>
      </c>
      <c r="G9" s="74">
        <f>'8A'!G9/$B9</f>
        <v>0.49966494060310573</v>
      </c>
      <c r="H9" s="74">
        <f>'8A'!H9/$B9</f>
        <v>5.9762412427657487E-2</v>
      </c>
      <c r="I9" s="74">
        <f>'8A'!I9/$B9</f>
        <v>4.2278403898872857E-2</v>
      </c>
      <c r="J9" s="74">
        <f>'8A'!J9/$B9</f>
        <v>2.2174840085287771E-2</v>
      </c>
      <c r="K9" s="74">
        <f>'8A'!K9/$B9</f>
        <v>6.0919890344194798E-5</v>
      </c>
    </row>
    <row r="10" spans="1:12" ht="12.75" customHeight="1" x14ac:dyDescent="0.3">
      <c r="A10" s="41" t="s">
        <v>9</v>
      </c>
      <c r="B10" s="19">
        <f>'8A'!B10</f>
        <v>2290.25</v>
      </c>
      <c r="C10" s="231">
        <f>'8A'!C10/$B10</f>
        <v>0.13903140122985133</v>
      </c>
      <c r="D10" s="172"/>
      <c r="E10" s="175" t="str">
        <f t="shared" si="0"/>
        <v>Arizona</v>
      </c>
      <c r="F10" s="74">
        <f>'8A'!F10/$B10</f>
        <v>0.86096859877014742</v>
      </c>
      <c r="G10" s="74">
        <f>'8A'!G10/$B10</f>
        <v>0.79401812029254448</v>
      </c>
      <c r="H10" s="74">
        <f>'8A'!H10/$B10</f>
        <v>2.9363606593166686E-2</v>
      </c>
      <c r="I10" s="74">
        <f>'8A'!I10/$B10</f>
        <v>2.7289597205545246E-2</v>
      </c>
      <c r="J10" s="74">
        <f>'8A'!J10/$B10</f>
        <v>1.0115344030855452E-2</v>
      </c>
      <c r="K10" s="74">
        <f>'8A'!K10/$B10</f>
        <v>1.8193064803696978E-4</v>
      </c>
    </row>
    <row r="11" spans="1:12" ht="12.75" customHeight="1" x14ac:dyDescent="0.3">
      <c r="A11" s="41" t="s">
        <v>10</v>
      </c>
      <c r="B11" s="19">
        <f>'8A'!B11</f>
        <v>1121.6666666666699</v>
      </c>
      <c r="C11" s="231">
        <f>'8A'!C11/$B11</f>
        <v>0.16894502228826103</v>
      </c>
      <c r="D11" s="172"/>
      <c r="E11" s="175" t="str">
        <f t="shared" si="0"/>
        <v>Arkansas</v>
      </c>
      <c r="F11" s="74">
        <f>'8A'!F11/$B11</f>
        <v>0.83105497771173631</v>
      </c>
      <c r="G11" s="74">
        <f>'8A'!G11/$B11</f>
        <v>0.73803863298662553</v>
      </c>
      <c r="H11" s="74">
        <f>'8A'!H11/$B11</f>
        <v>4.6879643387815584E-2</v>
      </c>
      <c r="I11" s="74">
        <f>'8A'!I11/$B11</f>
        <v>3.7147102526002895E-2</v>
      </c>
      <c r="J11" s="74">
        <f>'8A'!J11/$B11</f>
        <v>8.9895988112926629E-3</v>
      </c>
      <c r="K11" s="74">
        <f>'8A'!K11/$B11</f>
        <v>0</v>
      </c>
    </row>
    <row r="12" spans="1:12" ht="12.75" customHeight="1" x14ac:dyDescent="0.3">
      <c r="A12" s="41" t="s">
        <v>11</v>
      </c>
      <c r="B12" s="19">
        <f>'8A'!B12</f>
        <v>223250.073931141</v>
      </c>
      <c r="C12" s="231">
        <f>'8A'!C12/$B12</f>
        <v>0.50500310135192172</v>
      </c>
      <c r="D12" s="172"/>
      <c r="E12" s="175" t="str">
        <f t="shared" si="0"/>
        <v>California</v>
      </c>
      <c r="F12" s="74">
        <f>'8A'!F12/$B12</f>
        <v>0.49499689864807833</v>
      </c>
      <c r="G12" s="74">
        <f>'8A'!G12/$B12</f>
        <v>0.40914907394292149</v>
      </c>
      <c r="H12" s="74">
        <f>'8A'!H12/$B12</f>
        <v>3.4987262074681856E-2</v>
      </c>
      <c r="I12" s="74">
        <f>'8A'!I12/$B12</f>
        <v>2.7503315860138263E-2</v>
      </c>
      <c r="J12" s="74">
        <f>'8A'!J12/$B12</f>
        <v>2.2243819734368585E-2</v>
      </c>
      <c r="K12" s="74">
        <f>'8A'!K12/$B12</f>
        <v>1.1134270359674974E-3</v>
      </c>
    </row>
    <row r="13" spans="1:12" ht="12.75" customHeight="1" x14ac:dyDescent="0.3">
      <c r="A13" s="41" t="s">
        <v>12</v>
      </c>
      <c r="B13" s="19">
        <f>'8A'!B13</f>
        <v>7682.0026590693296</v>
      </c>
      <c r="C13" s="231">
        <f>'8A'!C13/$B13</f>
        <v>0.39849451928736862</v>
      </c>
      <c r="D13" s="172"/>
      <c r="E13" s="175" t="str">
        <f t="shared" si="0"/>
        <v>Colorado</v>
      </c>
      <c r="F13" s="74">
        <f>'8A'!F13/$B13</f>
        <v>0.6015054807126301</v>
      </c>
      <c r="G13" s="74">
        <f>'8A'!G13/$B13</f>
        <v>0.25259981000720416</v>
      </c>
      <c r="H13" s="74">
        <f>'8A'!H13/$B13</f>
        <v>0.22687126240031558</v>
      </c>
      <c r="I13" s="74">
        <f>'8A'!I13/$B13</f>
        <v>9.182589613137046E-2</v>
      </c>
      <c r="J13" s="74">
        <f>'8A'!J13/$B13</f>
        <v>2.9677884649618479E-2</v>
      </c>
      <c r="K13" s="74">
        <f>'8A'!K13/$B13</f>
        <v>5.3062752412219149E-4</v>
      </c>
    </row>
    <row r="14" spans="1:12" ht="12.75" customHeight="1" x14ac:dyDescent="0.3">
      <c r="A14" s="41" t="s">
        <v>13</v>
      </c>
      <c r="B14" s="19">
        <f>'8A'!B14</f>
        <v>3384.11303480482</v>
      </c>
      <c r="C14" s="231">
        <f>'8A'!C14/$B14</f>
        <v>0.11818191763614914</v>
      </c>
      <c r="D14" s="172"/>
      <c r="E14" s="175" t="str">
        <f t="shared" si="0"/>
        <v xml:space="preserve">Connecticut </v>
      </c>
      <c r="F14" s="74">
        <f>'8A'!F14/$B14</f>
        <v>0.88181808236385151</v>
      </c>
      <c r="G14" s="74">
        <f>'8A'!G14/$B14</f>
        <v>0.7936282783314329</v>
      </c>
      <c r="H14" s="74">
        <f>'8A'!H14/$B14</f>
        <v>2.6225289309351023E-2</v>
      </c>
      <c r="I14" s="74">
        <f>'8A'!I14/$B14</f>
        <v>4.2947372636064879E-2</v>
      </c>
      <c r="J14" s="74">
        <f>'8A'!J14/$B14</f>
        <v>1.8844768018130703E-2</v>
      </c>
      <c r="K14" s="74">
        <f>'8A'!K14/$B14</f>
        <v>1.7237406887236968E-4</v>
      </c>
    </row>
    <row r="15" spans="1:12" ht="12.75" customHeight="1" x14ac:dyDescent="0.3">
      <c r="A15" s="41" t="s">
        <v>14</v>
      </c>
      <c r="B15" s="19">
        <f>'8A'!B15</f>
        <v>410.75</v>
      </c>
      <c r="C15" s="231">
        <f>'8A'!C15/$B15</f>
        <v>0.27612091702170904</v>
      </c>
      <c r="D15" s="172"/>
      <c r="E15" s="175" t="str">
        <f t="shared" si="0"/>
        <v>Delaware</v>
      </c>
      <c r="F15" s="74">
        <f>'8A'!F15/$B15</f>
        <v>0.72387908297829084</v>
      </c>
      <c r="G15" s="74">
        <f>'8A'!G15/$B15</f>
        <v>0.64678433759383325</v>
      </c>
      <c r="H15" s="74">
        <f>'8A'!H15/$B15</f>
        <v>2.17082572529925E-2</v>
      </c>
      <c r="I15" s="74">
        <f>'8A'!I15/$B15</f>
        <v>3.6315682694258548E-2</v>
      </c>
      <c r="J15" s="74">
        <f>'8A'!J15/$B15</f>
        <v>1.9070805437208377E-2</v>
      </c>
      <c r="K15" s="74">
        <f>'8A'!K15/$B15</f>
        <v>0</v>
      </c>
    </row>
    <row r="16" spans="1:12" ht="12.75" customHeight="1" x14ac:dyDescent="0.3">
      <c r="A16" s="41" t="s">
        <v>76</v>
      </c>
      <c r="B16" s="19">
        <f>'8A'!B16</f>
        <v>2479.9522886218501</v>
      </c>
      <c r="C16" s="231">
        <f>'8A'!C16/$B16</f>
        <v>0.49880660518740877</v>
      </c>
      <c r="D16" s="172"/>
      <c r="E16" s="175" t="str">
        <f t="shared" si="0"/>
        <v>District of Col.</v>
      </c>
      <c r="F16" s="74">
        <f>'8A'!F16/$B16</f>
        <v>0.50119339481259118</v>
      </c>
      <c r="G16" s="74">
        <f>'8A'!G16/$B16</f>
        <v>0.45328963624934943</v>
      </c>
      <c r="H16" s="74">
        <f>'8A'!H16/$B16</f>
        <v>1.0118582955091254E-2</v>
      </c>
      <c r="I16" s="74">
        <f>'8A'!I16/$B16</f>
        <v>3.11627481121193E-2</v>
      </c>
      <c r="J16" s="74">
        <f>'8A'!J16/$B16</f>
        <v>5.8156412566891056E-3</v>
      </c>
      <c r="K16" s="74">
        <f>'8A'!K16/$B16</f>
        <v>8.0678623934030288E-4</v>
      </c>
    </row>
    <row r="17" spans="1:11" ht="12.75" customHeight="1" x14ac:dyDescent="0.3">
      <c r="A17" s="41" t="s">
        <v>15</v>
      </c>
      <c r="B17" s="19">
        <f>'8A'!B17</f>
        <v>5672.1585858585904</v>
      </c>
      <c r="C17" s="231">
        <f>'8A'!C17/$B17</f>
        <v>0.11811004201453948</v>
      </c>
      <c r="D17" s="172"/>
      <c r="E17" s="175" t="str">
        <f t="shared" si="0"/>
        <v>Florida</v>
      </c>
      <c r="F17" s="74">
        <f>'8A'!F17/$B17</f>
        <v>0.88188995798546022</v>
      </c>
      <c r="G17" s="74">
        <f>'8A'!G17/$B17</f>
        <v>0.84229909444269346</v>
      </c>
      <c r="H17" s="74">
        <f>'8A'!H17/$B17</f>
        <v>1.4943983878725729E-2</v>
      </c>
      <c r="I17" s="74">
        <f>'8A'!I17/$B17</f>
        <v>1.9459037649251418E-2</v>
      </c>
      <c r="J17" s="74">
        <f>'8A'!J17/$B17</f>
        <v>4.8047907936639702E-3</v>
      </c>
      <c r="K17" s="74">
        <f>'8A'!K17/$B17</f>
        <v>3.8305122112490905E-4</v>
      </c>
    </row>
    <row r="18" spans="1:11" ht="18" customHeight="1" x14ac:dyDescent="0.3">
      <c r="A18" s="41" t="s">
        <v>16</v>
      </c>
      <c r="B18" s="19">
        <f>'8A'!B18</f>
        <v>802.66666666666697</v>
      </c>
      <c r="C18" s="231">
        <f>'8A'!C18/$B18</f>
        <v>0.14171511627906971</v>
      </c>
      <c r="D18" s="172"/>
      <c r="E18" s="175" t="str">
        <f t="shared" si="0"/>
        <v>Georgia</v>
      </c>
      <c r="F18" s="74">
        <f>'8A'!F18/$B18</f>
        <v>0.85828488372093026</v>
      </c>
      <c r="G18" s="74">
        <f>'8A'!G18/$B18</f>
        <v>0.80388289036544824</v>
      </c>
      <c r="H18" s="74">
        <f>'8A'!H18/$B18</f>
        <v>1.8272425249169468E-2</v>
      </c>
      <c r="I18" s="74">
        <f>'8A'!I18/$B18</f>
        <v>2.3151993355481678E-2</v>
      </c>
      <c r="J18" s="74">
        <f>'8A'!J18/$B18</f>
        <v>9.3438538205980037E-3</v>
      </c>
      <c r="K18" s="74">
        <f>'8A'!K18/$B18</f>
        <v>3.6337209302325611E-3</v>
      </c>
    </row>
    <row r="19" spans="1:11" ht="12.75" customHeight="1" x14ac:dyDescent="0.3">
      <c r="A19" s="41" t="s">
        <v>17</v>
      </c>
      <c r="B19" s="19">
        <f>'8A'!B19</f>
        <v>124.02896472584899</v>
      </c>
      <c r="C19" s="231">
        <f>'8A'!C19/$B19</f>
        <v>7.3419691072952042E-2</v>
      </c>
      <c r="D19" s="172"/>
      <c r="E19" s="175" t="str">
        <f t="shared" si="0"/>
        <v>Guam</v>
      </c>
      <c r="F19" s="74">
        <f>'8A'!F19/$B19</f>
        <v>0.92658030892704724</v>
      </c>
      <c r="G19" s="74">
        <f>'8A'!G19/$B19</f>
        <v>0.91579088997185454</v>
      </c>
      <c r="H19" s="74">
        <f>'8A'!H19/$B19</f>
        <v>2.697436035546332E-3</v>
      </c>
      <c r="I19" s="74">
        <f>'8A'!I19/$B19</f>
        <v>1.3505417673966109E-3</v>
      </c>
      <c r="J19" s="74">
        <f>'8A'!J19/$B19</f>
        <v>6.7414411522520798E-3</v>
      </c>
      <c r="K19" s="74">
        <f>'8A'!K19/$B19</f>
        <v>0</v>
      </c>
    </row>
    <row r="20" spans="1:11" ht="12.75" customHeight="1" x14ac:dyDescent="0.3">
      <c r="A20" s="41" t="s">
        <v>18</v>
      </c>
      <c r="B20" s="19">
        <f>'8A'!B20</f>
        <v>3310.5402193052701</v>
      </c>
      <c r="C20" s="231">
        <f>'8A'!C20/$B20</f>
        <v>0.15649843962439525</v>
      </c>
      <c r="D20" s="172"/>
      <c r="E20" s="175" t="str">
        <f t="shared" si="0"/>
        <v>Hawaii</v>
      </c>
      <c r="F20" s="74">
        <f>'8A'!F20/$B20</f>
        <v>0.8435015603756042</v>
      </c>
      <c r="G20" s="74">
        <f>'8A'!G20/$B20</f>
        <v>0.71751115641529539</v>
      </c>
      <c r="H20" s="74">
        <f>'8A'!H20/$B20</f>
        <v>4.8130457547561123E-2</v>
      </c>
      <c r="I20" s="74">
        <f>'8A'!I20/$B20</f>
        <v>5.5078375146925297E-2</v>
      </c>
      <c r="J20" s="74">
        <f>'8A'!J20/$B20</f>
        <v>2.2529850012453272E-2</v>
      </c>
      <c r="K20" s="74">
        <f>'8A'!K20/$B20</f>
        <v>2.5172125336939973E-4</v>
      </c>
    </row>
    <row r="21" spans="1:11" ht="12.75" customHeight="1" x14ac:dyDescent="0.3">
      <c r="A21" s="41" t="s">
        <v>19</v>
      </c>
      <c r="B21" s="19">
        <f>'8A'!B21</f>
        <v>57.3333333333333</v>
      </c>
      <c r="C21" s="231">
        <f>'8A'!C21/$B21</f>
        <v>0.55523255813953465</v>
      </c>
      <c r="D21" s="172"/>
      <c r="E21" s="175" t="str">
        <f t="shared" si="0"/>
        <v>Idaho</v>
      </c>
      <c r="F21" s="74">
        <f>'8A'!F21/$B21</f>
        <v>0.44476744186046535</v>
      </c>
      <c r="G21" s="74">
        <f>'8A'!G21/$B21</f>
        <v>0.22238372093023268</v>
      </c>
      <c r="H21" s="74">
        <f>'8A'!H21/$B21</f>
        <v>7.1220930232558127E-2</v>
      </c>
      <c r="I21" s="74">
        <f>'8A'!I21/$B21</f>
        <v>9.7383720930232565E-2</v>
      </c>
      <c r="J21" s="74">
        <f>'8A'!J21/$B21</f>
        <v>5.0872093023255904E-2</v>
      </c>
      <c r="K21" s="74">
        <f>'8A'!K21/$B21</f>
        <v>2.9069767441861063E-3</v>
      </c>
    </row>
    <row r="22" spans="1:11" ht="12.75" customHeight="1" x14ac:dyDescent="0.3">
      <c r="A22" s="41" t="s">
        <v>20</v>
      </c>
      <c r="B22" s="19">
        <f>'8A'!B22</f>
        <v>2010.8685793417999</v>
      </c>
      <c r="C22" s="231">
        <f>'8A'!C22/$B22</f>
        <v>0.66501702030457122</v>
      </c>
      <c r="D22" s="172"/>
      <c r="E22" s="175" t="str">
        <f t="shared" si="0"/>
        <v>Illinois</v>
      </c>
      <c r="F22" s="74">
        <f>'8A'!F22/$B22</f>
        <v>0.33498297969542634</v>
      </c>
      <c r="G22" s="74">
        <f>'8A'!G22/$B22</f>
        <v>0.10474463600596262</v>
      </c>
      <c r="H22" s="74">
        <f>'8A'!H22/$B22</f>
        <v>7.3896339486990023E-2</v>
      </c>
      <c r="I22" s="74">
        <f>'8A'!I22/$B22</f>
        <v>0.13498443057689319</v>
      </c>
      <c r="J22" s="74">
        <f>'8A'!J22/$B22</f>
        <v>2.1357573625580276E-2</v>
      </c>
      <c r="K22" s="74">
        <f>'8A'!K22/$B22</f>
        <v>0</v>
      </c>
    </row>
    <row r="23" spans="1:11" ht="12.75" customHeight="1" x14ac:dyDescent="0.3">
      <c r="A23" s="41" t="s">
        <v>21</v>
      </c>
      <c r="B23" s="19">
        <f>'8A'!B23</f>
        <v>2020.09796107804</v>
      </c>
      <c r="C23" s="231">
        <f>'8A'!C23/$B23</f>
        <v>0.16649571501970525</v>
      </c>
      <c r="D23" s="172"/>
      <c r="E23" s="175" t="str">
        <f t="shared" si="0"/>
        <v>Indiana</v>
      </c>
      <c r="F23" s="74">
        <f>'8A'!F23/$B23</f>
        <v>0.83350428498029328</v>
      </c>
      <c r="G23" s="74">
        <f>'8A'!G23/$B23</f>
        <v>0.74431657306849464</v>
      </c>
      <c r="H23" s="74">
        <f>'8A'!H23/$B23</f>
        <v>4.9172865583409171E-2</v>
      </c>
      <c r="I23" s="74">
        <f>'8A'!I23/$B23</f>
        <v>3.0691802729027263E-2</v>
      </c>
      <c r="J23" s="74">
        <f>'8A'!J23/$B23</f>
        <v>9.3230435993604411E-3</v>
      </c>
      <c r="K23" s="74">
        <f>'8A'!K23/$B23</f>
        <v>0</v>
      </c>
    </row>
    <row r="24" spans="1:11" ht="12.75" customHeight="1" x14ac:dyDescent="0.3">
      <c r="A24" s="41" t="s">
        <v>22</v>
      </c>
      <c r="B24" s="19">
        <f>'8A'!B24</f>
        <v>2918.4166666666702</v>
      </c>
      <c r="C24" s="231">
        <f>'8A'!C24/$B24</f>
        <v>0.19830958567716489</v>
      </c>
      <c r="D24" s="172"/>
      <c r="E24" s="175" t="str">
        <f t="shared" si="0"/>
        <v>Iowa</v>
      </c>
      <c r="F24" s="74">
        <f>'8A'!F24/$B24</f>
        <v>0.80169041432283505</v>
      </c>
      <c r="G24" s="74">
        <f>'8A'!G24/$B24</f>
        <v>0.69892350304103168</v>
      </c>
      <c r="H24" s="74">
        <f>'8A'!H24/$B24</f>
        <v>4.5429884926186978E-2</v>
      </c>
      <c r="I24" s="74">
        <f>'8A'!I24/$B24</f>
        <v>4.043288312726645E-2</v>
      </c>
      <c r="J24" s="74">
        <f>'8A'!J24/$B24</f>
        <v>1.5876188572570712E-2</v>
      </c>
      <c r="K24" s="74">
        <f>'8A'!K24/$B24</f>
        <v>1.0279546557779606E-3</v>
      </c>
    </row>
    <row r="25" spans="1:11" ht="12.75" customHeight="1" x14ac:dyDescent="0.3">
      <c r="A25" s="41" t="s">
        <v>23</v>
      </c>
      <c r="B25" s="19">
        <f>'8A'!B25</f>
        <v>1953.71943211247</v>
      </c>
      <c r="C25" s="231">
        <f>'8A'!C25/$B25</f>
        <v>0.30658022696720605</v>
      </c>
      <c r="D25" s="172"/>
      <c r="E25" s="175" t="str">
        <f t="shared" si="0"/>
        <v>Kansas</v>
      </c>
      <c r="F25" s="74">
        <f>'8A'!F25/$B25</f>
        <v>0.69341977303279489</v>
      </c>
      <c r="G25" s="74">
        <f>'8A'!G25/$B25</f>
        <v>0.56030094107868456</v>
      </c>
      <c r="H25" s="74">
        <f>'8A'!H25/$B25</f>
        <v>5.4464400493580388E-2</v>
      </c>
      <c r="I25" s="74">
        <f>'8A'!I25/$B25</f>
        <v>5.0271699476431904E-2</v>
      </c>
      <c r="J25" s="74">
        <f>'8A'!J25/$B25</f>
        <v>2.8382731984097138E-2</v>
      </c>
      <c r="K25" s="74">
        <f>'8A'!K25/$B25</f>
        <v>0</v>
      </c>
    </row>
    <row r="26" spans="1:11" ht="12.75" customHeight="1" x14ac:dyDescent="0.3">
      <c r="A26" s="41" t="s">
        <v>24</v>
      </c>
      <c r="B26" s="19">
        <f>'8A'!B26</f>
        <v>3139.4166666666702</v>
      </c>
      <c r="C26" s="231">
        <f>'8A'!C26/$B26</f>
        <v>0.41010803493217907</v>
      </c>
      <c r="D26" s="172"/>
      <c r="E26" s="175" t="str">
        <f t="shared" si="0"/>
        <v>Kentucky</v>
      </c>
      <c r="F26" s="74">
        <f>'8A'!F26/$B26</f>
        <v>0.58989196506782082</v>
      </c>
      <c r="G26" s="74">
        <f>'8A'!G26/$B26</f>
        <v>0.50303931197409224</v>
      </c>
      <c r="H26" s="74">
        <f>'8A'!H26/$B26</f>
        <v>2.8641201921800738E-2</v>
      </c>
      <c r="I26" s="74">
        <f>'8A'!I26/$B26</f>
        <v>3.3870411169803168E-2</v>
      </c>
      <c r="J26" s="74">
        <f>'8A'!J26/$B26</f>
        <v>2.4234863164600606E-2</v>
      </c>
      <c r="K26" s="74">
        <f>'8A'!K26/$B26</f>
        <v>1.061768375228932E-4</v>
      </c>
    </row>
    <row r="27" spans="1:11" ht="12.75" customHeight="1" x14ac:dyDescent="0.3">
      <c r="A27" s="41" t="s">
        <v>25</v>
      </c>
      <c r="B27" s="19">
        <f>'8A'!B27</f>
        <v>1283.3333333333301</v>
      </c>
      <c r="C27" s="231">
        <f>'8A'!C27/$B27</f>
        <v>3.8831168831168904E-2</v>
      </c>
      <c r="D27" s="172"/>
      <c r="E27" s="175" t="str">
        <f t="shared" si="0"/>
        <v>Louisiana</v>
      </c>
      <c r="F27" s="74">
        <f>'8A'!F27/$B27</f>
        <v>0.96116883116883356</v>
      </c>
      <c r="G27" s="74">
        <f>'8A'!G27/$B27</f>
        <v>0.88824675324675806</v>
      </c>
      <c r="H27" s="74">
        <f>'8A'!H27/$B27</f>
        <v>3.7922077922078044E-2</v>
      </c>
      <c r="I27" s="74">
        <f>'8A'!I27/$B27</f>
        <v>2.7532467532467575E-2</v>
      </c>
      <c r="J27" s="74">
        <f>'8A'!J27/$B27</f>
        <v>7.0779220779221006E-3</v>
      </c>
      <c r="K27" s="74">
        <f>'8A'!K27/$B27</f>
        <v>3.8961038961039059E-4</v>
      </c>
    </row>
    <row r="28" spans="1:11" ht="18" customHeight="1" x14ac:dyDescent="0.3">
      <c r="A28" s="41" t="s">
        <v>26</v>
      </c>
      <c r="B28" s="19">
        <f>'8A'!B28</f>
        <v>12183.25</v>
      </c>
      <c r="C28" s="231">
        <f>'8A'!C28/$B28</f>
        <v>0.8363942297826934</v>
      </c>
      <c r="D28" s="172"/>
      <c r="E28" s="175" t="str">
        <f t="shared" si="0"/>
        <v>Maine</v>
      </c>
      <c r="F28" s="74">
        <f>'8A'!F28/$B28</f>
        <v>0.16360577021730655</v>
      </c>
      <c r="G28" s="74">
        <f>'8A'!G28/$B28</f>
        <v>4.4870347950396405E-2</v>
      </c>
      <c r="H28" s="74">
        <f>'8A'!H28/$B28</f>
        <v>7.0397198339249956E-2</v>
      </c>
      <c r="I28" s="74">
        <f>'8A'!I28/$B28</f>
        <v>2.4022052134419554E-2</v>
      </c>
      <c r="J28" s="74">
        <f>'8A'!J28/$B28</f>
        <v>2.3105493197627891E-2</v>
      </c>
      <c r="K28" s="74">
        <f>'8A'!K28/$B28</f>
        <v>1.210678595612829E-3</v>
      </c>
    </row>
    <row r="29" spans="1:11" ht="12.75" customHeight="1" x14ac:dyDescent="0.3">
      <c r="A29" s="41" t="s">
        <v>27</v>
      </c>
      <c r="B29" s="19">
        <f>'8A'!B29</f>
        <v>10817.191996596101</v>
      </c>
      <c r="C29" s="231">
        <f>'8A'!C29/$B29</f>
        <v>0.11335194504477766</v>
      </c>
      <c r="D29" s="172"/>
      <c r="E29" s="175" t="str">
        <f t="shared" si="0"/>
        <v>Maryland</v>
      </c>
      <c r="F29" s="74">
        <f>'8A'!F29/$B29</f>
        <v>0.88664805495522503</v>
      </c>
      <c r="G29" s="74">
        <f>'8A'!G29/$B29</f>
        <v>0.83494697392103756</v>
      </c>
      <c r="H29" s="74">
        <f>'8A'!H29/$B29</f>
        <v>2.0685519395310485E-2</v>
      </c>
      <c r="I29" s="74">
        <f>'8A'!I29/$B29</f>
        <v>2.1281260204888412E-2</v>
      </c>
      <c r="J29" s="74">
        <f>'8A'!J29/$B29</f>
        <v>8.9266629763335315E-3</v>
      </c>
      <c r="K29" s="74">
        <f>'8A'!K29/$B29</f>
        <v>8.0763845765446333E-4</v>
      </c>
    </row>
    <row r="30" spans="1:11" ht="12.75" customHeight="1" x14ac:dyDescent="0.3">
      <c r="A30" s="41" t="s">
        <v>28</v>
      </c>
      <c r="B30" s="19">
        <f>'8A'!B30</f>
        <v>34372.918756855099</v>
      </c>
      <c r="C30" s="231">
        <f>'8A'!C30/$B30</f>
        <v>0.57268234408127483</v>
      </c>
      <c r="D30" s="172"/>
      <c r="E30" s="175" t="str">
        <f t="shared" si="0"/>
        <v>Massachusetts</v>
      </c>
      <c r="F30" s="74">
        <f>'8A'!F30/$B30</f>
        <v>0.42731765591872511</v>
      </c>
      <c r="G30" s="74">
        <f>'8A'!G30/$B30</f>
        <v>0.37432664545037375</v>
      </c>
      <c r="H30" s="74">
        <f>'8A'!H30/$B30</f>
        <v>1.7958775091354812E-2</v>
      </c>
      <c r="I30" s="74">
        <f>'8A'!I30/$B30</f>
        <v>2.6063013126587205E-2</v>
      </c>
      <c r="J30" s="74">
        <f>'8A'!J30/$B30</f>
        <v>7.8699965863372728E-3</v>
      </c>
      <c r="K30" s="74">
        <f>'8A'!K30/$B30</f>
        <v>1.0992256640719985E-3</v>
      </c>
    </row>
    <row r="31" spans="1:11" ht="12.75" customHeight="1" x14ac:dyDescent="0.3">
      <c r="A31" s="41" t="s">
        <v>29</v>
      </c>
      <c r="B31" s="19">
        <f>'8A'!B31</f>
        <v>4782.1109304298598</v>
      </c>
      <c r="C31" s="231">
        <f>'8A'!C31/$B31</f>
        <v>0.22365590630536655</v>
      </c>
      <c r="D31" s="172"/>
      <c r="E31" s="175" t="str">
        <f t="shared" si="0"/>
        <v>Michigan</v>
      </c>
      <c r="F31" s="74">
        <f>'8A'!F31/$B31</f>
        <v>0.77634409369463564</v>
      </c>
      <c r="G31" s="74">
        <f>'8A'!G31/$B31</f>
        <v>0.69173526398002039</v>
      </c>
      <c r="H31" s="74">
        <f>'8A'!H31/$B31</f>
        <v>3.7065676352835246E-2</v>
      </c>
      <c r="I31" s="74">
        <f>'8A'!I31/$B31</f>
        <v>3.9454752832199354E-2</v>
      </c>
      <c r="J31" s="74">
        <f>'8A'!J31/$B31</f>
        <v>8.0884005295806093E-3</v>
      </c>
      <c r="K31" s="74">
        <f>'8A'!K31/$B31</f>
        <v>0</v>
      </c>
    </row>
    <row r="32" spans="1:11" ht="12.75" customHeight="1" x14ac:dyDescent="0.3">
      <c r="A32" s="41" t="s">
        <v>30</v>
      </c>
      <c r="B32" s="19">
        <f>'8A'!B32</f>
        <v>6257.1666666666697</v>
      </c>
      <c r="C32" s="231">
        <f>'8A'!C32/$B32</f>
        <v>0.2223450443491462</v>
      </c>
      <c r="D32" s="172"/>
      <c r="E32" s="175" t="str">
        <f t="shared" si="0"/>
        <v>Minnesota</v>
      </c>
      <c r="F32" s="74">
        <f>'8A'!F32/$B32</f>
        <v>0.77765495565085374</v>
      </c>
      <c r="G32" s="74">
        <f>'8A'!G32/$B32</f>
        <v>0.61297711956955991</v>
      </c>
      <c r="H32" s="74">
        <f>'8A'!H32/$B32</f>
        <v>6.9919825267027114E-2</v>
      </c>
      <c r="I32" s="74">
        <f>'8A'!I32/$B32</f>
        <v>6.6976533574834102E-2</v>
      </c>
      <c r="J32" s="74">
        <f>'8A'!J32/$B32</f>
        <v>2.5104546786351586E-2</v>
      </c>
      <c r="K32" s="74">
        <f>'8A'!K32/$B32</f>
        <v>2.6769304530804665E-3</v>
      </c>
    </row>
    <row r="33" spans="1:11" ht="12.75" customHeight="1" x14ac:dyDescent="0.3">
      <c r="A33" s="41" t="s">
        <v>31</v>
      </c>
      <c r="B33" s="19">
        <f>'8A'!B33</f>
        <v>529.507029490685</v>
      </c>
      <c r="C33" s="231">
        <f>'8A'!C33/$B33</f>
        <v>0.41943264460958779</v>
      </c>
      <c r="D33" s="172"/>
      <c r="E33" s="175" t="str">
        <f t="shared" si="0"/>
        <v>Mississippi</v>
      </c>
      <c r="F33" s="74">
        <f>'8A'!F33/$B33</f>
        <v>0.58056735539041227</v>
      </c>
      <c r="G33" s="74">
        <f>'8A'!G33/$B33</f>
        <v>0.45746688515744494</v>
      </c>
      <c r="H33" s="74">
        <f>'8A'!H33/$B33</f>
        <v>4.6702838661130064E-2</v>
      </c>
      <c r="I33" s="74">
        <f>'8A'!I33/$B33</f>
        <v>4.2339623620980829E-2</v>
      </c>
      <c r="J33" s="74">
        <f>'8A'!J33/$B33</f>
        <v>3.4058007950855076E-2</v>
      </c>
      <c r="K33" s="74">
        <f>'8A'!K33/$B33</f>
        <v>0</v>
      </c>
    </row>
    <row r="34" spans="1:11" ht="12.75" customHeight="1" x14ac:dyDescent="0.3">
      <c r="A34" s="41" t="s">
        <v>32</v>
      </c>
      <c r="B34" s="19">
        <f>'8A'!B34</f>
        <v>5564.2052842663597</v>
      </c>
      <c r="C34" s="231">
        <f>'8A'!C34/$B34</f>
        <v>0.16546202576761213</v>
      </c>
      <c r="D34" s="172"/>
      <c r="E34" s="175" t="str">
        <f t="shared" si="0"/>
        <v>Missouri</v>
      </c>
      <c r="F34" s="74">
        <f>'8A'!F34/$B34</f>
        <v>0.83453797423238685</v>
      </c>
      <c r="G34" s="74">
        <f>'8A'!G34/$B34</f>
        <v>0.78528614665200436</v>
      </c>
      <c r="H34" s="74">
        <f>'8A'!H34/$B34</f>
        <v>2.3787114486394471E-2</v>
      </c>
      <c r="I34" s="74">
        <f>'8A'!I34/$B34</f>
        <v>2.0836259250542968E-2</v>
      </c>
      <c r="J34" s="74">
        <f>'8A'!J34/$B34</f>
        <v>4.43371140565069E-3</v>
      </c>
      <c r="K34" s="74">
        <f>'8A'!K34/$B34</f>
        <v>1.9474243779441736E-4</v>
      </c>
    </row>
    <row r="35" spans="1:11" ht="12.75" customHeight="1" x14ac:dyDescent="0.3">
      <c r="A35" s="41" t="s">
        <v>33</v>
      </c>
      <c r="B35" s="19">
        <f>'8A'!B35</f>
        <v>1064.3333333333301</v>
      </c>
      <c r="C35" s="231">
        <f>'8A'!C35/$B35</f>
        <v>0.36024115252114142</v>
      </c>
      <c r="D35" s="172"/>
      <c r="E35" s="175" t="str">
        <f t="shared" si="0"/>
        <v>Montana</v>
      </c>
      <c r="F35" s="74">
        <f>'8A'!F35/$B35</f>
        <v>0.63975884747886225</v>
      </c>
      <c r="G35" s="74">
        <f>'8A'!G35/$B35</f>
        <v>0.36963670529282955</v>
      </c>
      <c r="H35" s="74">
        <f>'8A'!H35/$B35</f>
        <v>0.15165988098966568</v>
      </c>
      <c r="I35" s="74">
        <f>'8A'!I35/$B35</f>
        <v>9.2781083620419952E-2</v>
      </c>
      <c r="J35" s="74">
        <f>'8A'!J35/$B35</f>
        <v>2.5681177575947432E-2</v>
      </c>
      <c r="K35" s="74">
        <f>'8A'!K35/$B35</f>
        <v>0</v>
      </c>
    </row>
    <row r="36" spans="1:11" ht="12.75" customHeight="1" x14ac:dyDescent="0.3">
      <c r="A36" s="41" t="s">
        <v>34</v>
      </c>
      <c r="B36" s="19">
        <f>'8A'!B36</f>
        <v>1528.5631125992099</v>
      </c>
      <c r="C36" s="231">
        <f>'8A'!C36/$B36</f>
        <v>9.5521848376438095E-2</v>
      </c>
      <c r="D36" s="172"/>
      <c r="E36" s="175" t="str">
        <f t="shared" si="0"/>
        <v>Nebraska</v>
      </c>
      <c r="F36" s="74">
        <f>'8A'!F36/$B36</f>
        <v>0.90447815162356715</v>
      </c>
      <c r="G36" s="74">
        <f>'8A'!G36/$B36</f>
        <v>0.86505980780308633</v>
      </c>
      <c r="H36" s="74">
        <f>'8A'!H36/$B36</f>
        <v>1.346639269468378E-2</v>
      </c>
      <c r="I36" s="74">
        <f>'8A'!I36/$B36</f>
        <v>1.9354892559906651E-2</v>
      </c>
      <c r="J36" s="74">
        <f>'8A'!J36/$B36</f>
        <v>6.4335062742383771E-3</v>
      </c>
      <c r="K36" s="74">
        <f>'8A'!K36/$B36</f>
        <v>1.6355229165179399E-4</v>
      </c>
    </row>
    <row r="37" spans="1:11" ht="12.75" customHeight="1" x14ac:dyDescent="0.3">
      <c r="A37" s="41" t="s">
        <v>35</v>
      </c>
      <c r="B37" s="19">
        <f>'8A'!B37</f>
        <v>3946.1899132516801</v>
      </c>
      <c r="C37" s="231">
        <f>'8A'!C37/$B37</f>
        <v>0.26475623671387055</v>
      </c>
      <c r="D37" s="172"/>
      <c r="E37" s="175" t="str">
        <f t="shared" si="0"/>
        <v>Nevada</v>
      </c>
      <c r="F37" s="74">
        <f>'8A'!F37/$B37</f>
        <v>0.73524376328613195</v>
      </c>
      <c r="G37" s="74">
        <f>'8A'!G37/$B37</f>
        <v>0.62275934289575174</v>
      </c>
      <c r="H37" s="74">
        <f>'8A'!H37/$B37</f>
        <v>3.4126458374719143E-2</v>
      </c>
      <c r="I37" s="74">
        <f>'8A'!I37/$B37</f>
        <v>5.4647586443799544E-2</v>
      </c>
      <c r="J37" s="74">
        <f>'8A'!J37/$B37</f>
        <v>2.3513755308276128E-2</v>
      </c>
      <c r="K37" s="74">
        <f>'8A'!K37/$B37</f>
        <v>1.9662026358522464E-4</v>
      </c>
    </row>
    <row r="38" spans="1:11" ht="18" customHeight="1" x14ac:dyDescent="0.3">
      <c r="A38" s="41" t="s">
        <v>36</v>
      </c>
      <c r="B38" s="19">
        <f>'8A'!B38</f>
        <v>2750.1666666666702</v>
      </c>
      <c r="C38" s="231">
        <f>'8A'!C38/$B38</f>
        <v>0.55511787164414328</v>
      </c>
      <c r="D38" s="172"/>
      <c r="E38" s="175" t="str">
        <f t="shared" si="0"/>
        <v>New Hampshire</v>
      </c>
      <c r="F38" s="74">
        <f>'8A'!F38/$B38</f>
        <v>0.44488212835585667</v>
      </c>
      <c r="G38" s="74">
        <f>'8A'!G38/$B38</f>
        <v>0.32352584691836817</v>
      </c>
      <c r="H38" s="74">
        <f>'8A'!H38/$B38</f>
        <v>5.7844979092176035E-2</v>
      </c>
      <c r="I38" s="74">
        <f>'8A'!I38/$B38</f>
        <v>4.3482213199199871E-2</v>
      </c>
      <c r="J38" s="74">
        <f>'8A'!J38/$B38</f>
        <v>1.9816980789043061E-2</v>
      </c>
      <c r="K38" s="74">
        <f>'8A'!K38/$B38</f>
        <v>2.1210835706926705E-4</v>
      </c>
    </row>
    <row r="39" spans="1:11" ht="12.75" customHeight="1" x14ac:dyDescent="0.3">
      <c r="A39" s="41" t="s">
        <v>37</v>
      </c>
      <c r="B39" s="19">
        <f>'8A'!B39</f>
        <v>4840.5</v>
      </c>
      <c r="C39" s="231">
        <f>'8A'!C39/$B39</f>
        <v>0.15497710291636546</v>
      </c>
      <c r="D39" s="172"/>
      <c r="E39" s="175" t="str">
        <f t="shared" si="0"/>
        <v>New Jersey</v>
      </c>
      <c r="F39" s="74">
        <f>'8A'!F39/$B39</f>
        <v>0.84502289708363387</v>
      </c>
      <c r="G39" s="74">
        <f>'8A'!G39/$B39</f>
        <v>0.77733016561650037</v>
      </c>
      <c r="H39" s="74">
        <f>'8A'!H39/$B39</f>
        <v>2.2828220225183347E-2</v>
      </c>
      <c r="I39" s="74">
        <f>'8A'!I39/$B39</f>
        <v>2.9628481906139242E-2</v>
      </c>
      <c r="J39" s="74">
        <f>'8A'!J39/$B39</f>
        <v>1.2533140515786944E-2</v>
      </c>
      <c r="K39" s="74">
        <f>'8A'!K39/$B39</f>
        <v>2.7028888200254725E-3</v>
      </c>
    </row>
    <row r="40" spans="1:11" ht="12.75" customHeight="1" x14ac:dyDescent="0.3">
      <c r="A40" s="41" t="s">
        <v>38</v>
      </c>
      <c r="B40" s="19">
        <f>'8A'!B40</f>
        <v>5178.7980018265198</v>
      </c>
      <c r="C40" s="231">
        <f>'8A'!C40/$B40</f>
        <v>0.23959529910666036</v>
      </c>
      <c r="D40" s="172"/>
      <c r="E40" s="175" t="str">
        <f t="shared" si="0"/>
        <v>New Mexico</v>
      </c>
      <c r="F40" s="74">
        <f>'8A'!F40/$B40</f>
        <v>0.76040470089333967</v>
      </c>
      <c r="G40" s="74">
        <f>'8A'!G40/$B40</f>
        <v>0.75086123099723856</v>
      </c>
      <c r="H40" s="74">
        <f>'8A'!H40/$B40</f>
        <v>2.8509236624704093E-3</v>
      </c>
      <c r="I40" s="74">
        <f>'8A'!I40/$B40</f>
        <v>4.6435768688609241E-3</v>
      </c>
      <c r="J40" s="74">
        <f>'8A'!J40/$B40</f>
        <v>2.0489693647697434E-3</v>
      </c>
      <c r="K40" s="74">
        <f>'8A'!K40/$B40</f>
        <v>0</v>
      </c>
    </row>
    <row r="41" spans="1:11" ht="12.75" customHeight="1" x14ac:dyDescent="0.3">
      <c r="A41" s="41" t="s">
        <v>39</v>
      </c>
      <c r="B41" s="19">
        <f>'8A'!B41</f>
        <v>73788.439903263396</v>
      </c>
      <c r="C41" s="231">
        <f>'8A'!C41/$B41</f>
        <v>0.17495010636110317</v>
      </c>
      <c r="D41" s="172"/>
      <c r="E41" s="175" t="str">
        <f t="shared" si="0"/>
        <v>New York</v>
      </c>
      <c r="F41" s="74">
        <f>'8A'!F41/$B41</f>
        <v>0.82504989363889825</v>
      </c>
      <c r="G41" s="74">
        <f>'8A'!G41/$B41</f>
        <v>0.6773102652603239</v>
      </c>
      <c r="H41" s="74">
        <f>'8A'!H41/$B41</f>
        <v>4.9092635047199872E-2</v>
      </c>
      <c r="I41" s="74">
        <f>'8A'!I41/$B41</f>
        <v>7.2907079590012927E-2</v>
      </c>
      <c r="J41" s="74">
        <f>'8A'!J41/$B41</f>
        <v>2.4662557644497998E-2</v>
      </c>
      <c r="K41" s="74">
        <f>'8A'!K41/$B41</f>
        <v>1.0773560968639596E-3</v>
      </c>
    </row>
    <row r="42" spans="1:11" ht="12.75" customHeight="1" x14ac:dyDescent="0.3">
      <c r="A42" s="41" t="s">
        <v>40</v>
      </c>
      <c r="B42" s="19">
        <f>'8A'!B42</f>
        <v>3496.7343615556501</v>
      </c>
      <c r="C42" s="231">
        <f>'8A'!C42/$B42</f>
        <v>9.7089457858354378E-2</v>
      </c>
      <c r="D42" s="172"/>
      <c r="E42" s="175" t="str">
        <f t="shared" si="0"/>
        <v>North Carolina</v>
      </c>
      <c r="F42" s="74">
        <f>'8A'!F42/$B42</f>
        <v>0.90291054214164479</v>
      </c>
      <c r="G42" s="74">
        <f>'8A'!G42/$B42</f>
        <v>0.83831604002660454</v>
      </c>
      <c r="H42" s="74">
        <f>'8A'!H42/$B42</f>
        <v>2.2526497614699433E-2</v>
      </c>
      <c r="I42" s="74">
        <f>'8A'!I42/$B42</f>
        <v>3.7302971075107813E-2</v>
      </c>
      <c r="J42" s="74">
        <f>'8A'!J42/$B42</f>
        <v>4.7650334252339584E-3</v>
      </c>
      <c r="K42" s="74">
        <f>'8A'!K42/$B42</f>
        <v>0</v>
      </c>
    </row>
    <row r="43" spans="1:11" ht="12.75" customHeight="1" x14ac:dyDescent="0.3">
      <c r="A43" s="41" t="s">
        <v>41</v>
      </c>
      <c r="B43" s="19">
        <f>'8A'!B43</f>
        <v>321.086976970401</v>
      </c>
      <c r="C43" s="231">
        <f>'8A'!C43/$B43</f>
        <v>0.31054906576348701</v>
      </c>
      <c r="D43" s="172"/>
      <c r="E43" s="175" t="str">
        <f t="shared" si="0"/>
        <v>North Dakota</v>
      </c>
      <c r="F43" s="74">
        <f>'8A'!F43/$B43</f>
        <v>0.68945093423651083</v>
      </c>
      <c r="G43" s="74">
        <f>'8A'!G43/$B43</f>
        <v>0.57002185370765468</v>
      </c>
      <c r="H43" s="74">
        <f>'8A'!H43/$B43</f>
        <v>5.1405909210607323E-2</v>
      </c>
      <c r="I43" s="74">
        <f>'8A'!I43/$B43</f>
        <v>5.1405133813318259E-2</v>
      </c>
      <c r="J43" s="74">
        <f>'8A'!J43/$B43</f>
        <v>1.5578826948672625E-2</v>
      </c>
      <c r="K43" s="74">
        <f>'8A'!K43/$B43</f>
        <v>1.0392105562592768E-3</v>
      </c>
    </row>
    <row r="44" spans="1:11" ht="12.75" customHeight="1" x14ac:dyDescent="0.3">
      <c r="A44" s="41" t="s">
        <v>42</v>
      </c>
      <c r="B44" s="19">
        <f>'8A'!B44</f>
        <v>7788.0057964110702</v>
      </c>
      <c r="C44" s="231">
        <f>'8A'!C44/$B44</f>
        <v>0.28079897805333015</v>
      </c>
      <c r="D44" s="172"/>
      <c r="E44" s="175" t="str">
        <f t="shared" si="0"/>
        <v>Ohio</v>
      </c>
      <c r="F44" s="74">
        <f>'8A'!F44/$B44</f>
        <v>0.71920102194666979</v>
      </c>
      <c r="G44" s="74">
        <f>'8A'!G44/$B44</f>
        <v>0.62311273004579149</v>
      </c>
      <c r="H44" s="74">
        <f>'8A'!H44/$B44</f>
        <v>4.6126925143364722E-2</v>
      </c>
      <c r="I44" s="74">
        <f>'8A'!I44/$B44</f>
        <v>3.4967060146414541E-2</v>
      </c>
      <c r="J44" s="74">
        <f>'8A'!J44/$B44</f>
        <v>1.4150726149610849E-2</v>
      </c>
      <c r="K44" s="74">
        <f>'8A'!K44/$B44</f>
        <v>8.4358046148823892E-4</v>
      </c>
    </row>
    <row r="45" spans="1:11" ht="12.75" customHeight="1" x14ac:dyDescent="0.3">
      <c r="A45" s="41" t="s">
        <v>43</v>
      </c>
      <c r="B45" s="19">
        <f>'8A'!B45</f>
        <v>1385.2832852129</v>
      </c>
      <c r="C45" s="231">
        <f>'8A'!C45/$B45</f>
        <v>0.2424020855460727</v>
      </c>
      <c r="D45" s="172"/>
      <c r="E45" s="175" t="str">
        <f t="shared" si="0"/>
        <v>Oklahoma</v>
      </c>
      <c r="F45" s="74">
        <f>'8A'!F45/$B45</f>
        <v>0.75759791445392155</v>
      </c>
      <c r="G45" s="74">
        <f>'8A'!G45/$B45</f>
        <v>0.62367273006074142</v>
      </c>
      <c r="H45" s="74">
        <f>'8A'!H45/$B45</f>
        <v>3.6013318055288575E-2</v>
      </c>
      <c r="I45" s="74">
        <f>'8A'!I45/$B45</f>
        <v>5.383048922353921E-2</v>
      </c>
      <c r="J45" s="74">
        <f>'8A'!J45/$B45</f>
        <v>3.5229863140864549E-2</v>
      </c>
      <c r="K45" s="74">
        <f>'8A'!K45/$B45</f>
        <v>8.8515139734906371E-3</v>
      </c>
    </row>
    <row r="46" spans="1:11" ht="12.75" customHeight="1" x14ac:dyDescent="0.3">
      <c r="A46" s="41" t="s">
        <v>44</v>
      </c>
      <c r="B46" s="19">
        <f>'8A'!B46</f>
        <v>27140.265434175399</v>
      </c>
      <c r="C46" s="231">
        <f>'8A'!C46/$B46</f>
        <v>0.60058946529730017</v>
      </c>
      <c r="D46" s="172"/>
      <c r="E46" s="175" t="str">
        <f t="shared" si="0"/>
        <v>Oregon</v>
      </c>
      <c r="F46" s="74">
        <f>'8A'!F46/$B46</f>
        <v>0.39941053470269994</v>
      </c>
      <c r="G46" s="74">
        <f>'8A'!G46/$B46</f>
        <v>0.32101505125930391</v>
      </c>
      <c r="H46" s="74">
        <f>'8A'!H46/$B46</f>
        <v>5.4121474153416234E-2</v>
      </c>
      <c r="I46" s="74">
        <f>'8A'!I46/$B46</f>
        <v>1.767043720959843E-2</v>
      </c>
      <c r="J46" s="74">
        <f>'8A'!J46/$B46</f>
        <v>6.4314615676686502E-3</v>
      </c>
      <c r="K46" s="74">
        <f>'8A'!K46/$B46</f>
        <v>1.7211051271263158E-4</v>
      </c>
    </row>
    <row r="47" spans="1:11" ht="12.75" customHeight="1" x14ac:dyDescent="0.3">
      <c r="A47" s="41" t="s">
        <v>45</v>
      </c>
      <c r="B47" s="19">
        <f>'8A'!B47</f>
        <v>17933.9078279491</v>
      </c>
      <c r="C47" s="231">
        <f>'8A'!C47/$B47</f>
        <v>0.15209580627901237</v>
      </c>
      <c r="D47" s="172"/>
      <c r="E47" s="175" t="str">
        <f t="shared" si="0"/>
        <v>Pennsylvania</v>
      </c>
      <c r="F47" s="74">
        <f>'8A'!F47/$B47</f>
        <v>0.84790419372098258</v>
      </c>
      <c r="G47" s="74">
        <f>'8A'!G47/$B47</f>
        <v>0.70907329569763033</v>
      </c>
      <c r="H47" s="74">
        <f>'8A'!H47/$B47</f>
        <v>6.4966121222615816E-2</v>
      </c>
      <c r="I47" s="74">
        <f>'8A'!I47/$B47</f>
        <v>5.1666592547762916E-2</v>
      </c>
      <c r="J47" s="74">
        <f>'8A'!J47/$B47</f>
        <v>2.2174325280382202E-2</v>
      </c>
      <c r="K47" s="74">
        <f>'8A'!K47/$B47</f>
        <v>2.3858972594795162E-5</v>
      </c>
    </row>
    <row r="48" spans="1:11" ht="18" customHeight="1" x14ac:dyDescent="0.3">
      <c r="A48" s="41" t="s">
        <v>46</v>
      </c>
      <c r="B48" s="19">
        <f>'8A'!B48</f>
        <v>3728.8548402251099</v>
      </c>
      <c r="C48" s="231">
        <f>'8A'!C48/$B48</f>
        <v>6.8043987962468022E-2</v>
      </c>
      <c r="D48" s="172"/>
      <c r="E48" s="175" t="str">
        <f t="shared" si="0"/>
        <v>Puerto Rico</v>
      </c>
      <c r="F48" s="74">
        <f>'8A'!F48/$B48</f>
        <v>0.93195601203753142</v>
      </c>
      <c r="G48" s="74">
        <f>'8A'!G48/$B48</f>
        <v>0.91441127523356391</v>
      </c>
      <c r="H48" s="74">
        <f>'8A'!H48/$B48</f>
        <v>5.3241307415997146E-3</v>
      </c>
      <c r="I48" s="74">
        <f>'8A'!I48/$B48</f>
        <v>1.1767043262597431E-2</v>
      </c>
      <c r="J48" s="74">
        <f>'8A'!J48/$B48</f>
        <v>4.5356279977038161E-4</v>
      </c>
      <c r="K48" s="74">
        <f>'8A'!K48/$B48</f>
        <v>0</v>
      </c>
    </row>
    <row r="49" spans="1:11" ht="12.75" customHeight="1" x14ac:dyDescent="0.3">
      <c r="A49" s="41" t="s">
        <v>47</v>
      </c>
      <c r="B49" s="19">
        <f>'8A'!B49</f>
        <v>2393.98853082409</v>
      </c>
      <c r="C49" s="231">
        <f>'8A'!C49/$B49</f>
        <v>7.0266403751366821E-2</v>
      </c>
      <c r="D49" s="172"/>
      <c r="E49" s="175" t="str">
        <f t="shared" si="0"/>
        <v>Rhode Island</v>
      </c>
      <c r="F49" s="74">
        <f>'8A'!F49/$B49</f>
        <v>0.92973359624863183</v>
      </c>
      <c r="G49" s="74">
        <f>'8A'!G49/$B49</f>
        <v>0.58896418432281306</v>
      </c>
      <c r="H49" s="74">
        <f>'8A'!H49/$B49</f>
        <v>0.19553079894692393</v>
      </c>
      <c r="I49" s="74">
        <f>'8A'!I49/$B49</f>
        <v>0.11525685233999344</v>
      </c>
      <c r="J49" s="74">
        <f>'8A'!J49/$B49</f>
        <v>2.9320381808990777E-2</v>
      </c>
      <c r="K49" s="74">
        <f>'8A'!K49/$B49</f>
        <v>6.6137882990955439E-4</v>
      </c>
    </row>
    <row r="50" spans="1:11" ht="12.75" customHeight="1" x14ac:dyDescent="0.3">
      <c r="A50" s="41" t="s">
        <v>48</v>
      </c>
      <c r="B50" s="19">
        <f>'8A'!B50</f>
        <v>2096.0348868047799</v>
      </c>
      <c r="C50" s="231">
        <f>'8A'!C50/$B50</f>
        <v>0.19450402339619458</v>
      </c>
      <c r="D50" s="172"/>
      <c r="E50" s="175" t="str">
        <f t="shared" si="0"/>
        <v>South Carolina</v>
      </c>
      <c r="F50" s="74">
        <f>'8A'!F50/$B50</f>
        <v>0.80549597660380878</v>
      </c>
      <c r="G50" s="74">
        <f>'8A'!G50/$B50</f>
        <v>0.69828314564800886</v>
      </c>
      <c r="H50" s="74">
        <f>'8A'!H50/$B50</f>
        <v>3.5632176687016334E-2</v>
      </c>
      <c r="I50" s="74">
        <f>'8A'!I50/$B50</f>
        <v>5.7778383072325024E-2</v>
      </c>
      <c r="J50" s="74">
        <f>'8A'!J50/$B50</f>
        <v>1.3802271196455463E-2</v>
      </c>
      <c r="K50" s="74">
        <f>'8A'!K50/$B50</f>
        <v>0</v>
      </c>
    </row>
    <row r="51" spans="1:11" ht="12.75" customHeight="1" x14ac:dyDescent="0.3">
      <c r="A51" s="41" t="s">
        <v>49</v>
      </c>
      <c r="B51" s="19">
        <f>'8A'!B51</f>
        <v>297.23668571845002</v>
      </c>
      <c r="C51" s="231">
        <f>'8A'!C51/$B51</f>
        <v>0.53276057814680633</v>
      </c>
      <c r="D51" s="172"/>
      <c r="E51" s="175" t="str">
        <f t="shared" si="0"/>
        <v>South Dakota</v>
      </c>
      <c r="F51" s="74">
        <f>'8A'!F51/$B51</f>
        <v>0.46723942185319367</v>
      </c>
      <c r="G51" s="74">
        <f>'8A'!G51/$B51</f>
        <v>0.2233183110277665</v>
      </c>
      <c r="H51" s="74">
        <f>'8A'!H51/$B51</f>
        <v>0.10378828250750073</v>
      </c>
      <c r="I51" s="74">
        <f>'8A'!I51/$B51</f>
        <v>9.0344289407934764E-2</v>
      </c>
      <c r="J51" s="74">
        <f>'8A'!J51/$B51</f>
        <v>4.9788538909991957E-2</v>
      </c>
      <c r="K51" s="74">
        <f>'8A'!K51/$B51</f>
        <v>0</v>
      </c>
    </row>
    <row r="52" spans="1:11" ht="12.75" customHeight="1" x14ac:dyDescent="0.3">
      <c r="A52" s="41" t="s">
        <v>50</v>
      </c>
      <c r="B52" s="19">
        <f>'8A'!B52</f>
        <v>5052.7868750274602</v>
      </c>
      <c r="C52" s="231">
        <f>'8A'!C52/$B52</f>
        <v>0.34190563408555824</v>
      </c>
      <c r="D52" s="172"/>
      <c r="E52" s="175" t="str">
        <f t="shared" si="0"/>
        <v>Tennessee</v>
      </c>
      <c r="F52" s="74">
        <f>'8A'!F52/$B52</f>
        <v>0.65809436591443971</v>
      </c>
      <c r="G52" s="74">
        <f>'8A'!G52/$B52</f>
        <v>0.50516206342522574</v>
      </c>
      <c r="H52" s="74">
        <f>'8A'!H52/$B52</f>
        <v>7.8671327429252341E-2</v>
      </c>
      <c r="I52" s="74">
        <f>'8A'!I52/$B52</f>
        <v>5.6436455365282599E-2</v>
      </c>
      <c r="J52" s="74">
        <f>'8A'!J52/$B52</f>
        <v>1.7824519694678936E-2</v>
      </c>
      <c r="K52" s="74">
        <f>'8A'!K52/$B52</f>
        <v>0</v>
      </c>
    </row>
    <row r="53" spans="1:11" ht="12.75" customHeight="1" x14ac:dyDescent="0.3">
      <c r="A53" s="41" t="s">
        <v>51</v>
      </c>
      <c r="B53" s="19">
        <f>'8A'!B53</f>
        <v>6846.72546571987</v>
      </c>
      <c r="C53" s="231">
        <f>'8A'!C53/$B53</f>
        <v>0.10218403962052183</v>
      </c>
      <c r="D53" s="172"/>
      <c r="E53" s="175" t="str">
        <f t="shared" si="0"/>
        <v>Texas</v>
      </c>
      <c r="F53" s="74">
        <f>'8A'!F53/$B53</f>
        <v>0.89781596037947742</v>
      </c>
      <c r="G53" s="74">
        <f>'8A'!G53/$B53</f>
        <v>0.84669228553795417</v>
      </c>
      <c r="H53" s="74">
        <f>'8A'!H53/$B53</f>
        <v>2.2404599849277528E-2</v>
      </c>
      <c r="I53" s="74">
        <f>'8A'!I53/$B53</f>
        <v>2.0475392764668036E-2</v>
      </c>
      <c r="J53" s="74">
        <f>'8A'!J53/$B53</f>
        <v>8.2436822275771537E-3</v>
      </c>
      <c r="K53" s="74">
        <f>'8A'!K53/$B53</f>
        <v>0</v>
      </c>
    </row>
    <row r="54" spans="1:11" ht="12.75" customHeight="1" x14ac:dyDescent="0.3">
      <c r="A54" s="41" t="s">
        <v>52</v>
      </c>
      <c r="B54" s="19">
        <f>'8A'!B54</f>
        <v>1034.1568342266401</v>
      </c>
      <c r="C54" s="231">
        <f>'8A'!C54/$B54</f>
        <v>0.13086587006664266</v>
      </c>
      <c r="D54" s="172"/>
      <c r="E54" s="175" t="str">
        <f t="shared" si="0"/>
        <v>Utah</v>
      </c>
      <c r="F54" s="74">
        <f>'8A'!F54/$B54</f>
        <v>0.86913412993336114</v>
      </c>
      <c r="G54" s="74">
        <f>'8A'!G54/$B54</f>
        <v>0.6565161627013153</v>
      </c>
      <c r="H54" s="74">
        <f>'8A'!H54/$B54</f>
        <v>0.1585915054758153</v>
      </c>
      <c r="I54" s="74">
        <f>'8A'!I54/$B54</f>
        <v>3.8267793893070466E-2</v>
      </c>
      <c r="J54" s="74">
        <f>'8A'!J54/$B54</f>
        <v>1.4952735872517293E-2</v>
      </c>
      <c r="K54" s="74">
        <f>'8A'!K54/$B54</f>
        <v>8.0593199064328146E-4</v>
      </c>
    </row>
    <row r="55" spans="1:11" ht="12.75" customHeight="1" x14ac:dyDescent="0.3">
      <c r="A55" s="41" t="s">
        <v>53</v>
      </c>
      <c r="B55" s="19">
        <f>'8A'!B55</f>
        <v>1051.6666666666699</v>
      </c>
      <c r="C55" s="231">
        <f>'8A'!C55/$B55</f>
        <v>0.39770206022186882</v>
      </c>
      <c r="D55" s="172"/>
      <c r="E55" s="175" t="str">
        <f t="shared" si="0"/>
        <v>Vermont</v>
      </c>
      <c r="F55" s="74">
        <f>'8A'!F55/$B55</f>
        <v>0.6022979397781284</v>
      </c>
      <c r="G55" s="74">
        <f>'8A'!G55/$B55</f>
        <v>0.49999999999999817</v>
      </c>
      <c r="H55" s="74">
        <f>'8A'!H55/$B55</f>
        <v>5.4754358161647976E-2</v>
      </c>
      <c r="I55" s="74">
        <f>'8A'!I55/$B55</f>
        <v>3.7321711568938078E-2</v>
      </c>
      <c r="J55" s="74">
        <f>'8A'!J55/$B55</f>
        <v>1.0142630744849446E-2</v>
      </c>
      <c r="K55" s="74">
        <f>'8A'!K55/$B55</f>
        <v>7.9239302694132879E-5</v>
      </c>
    </row>
    <row r="56" spans="1:11" ht="12.75" customHeight="1" x14ac:dyDescent="0.3">
      <c r="A56" s="41" t="s">
        <v>54</v>
      </c>
      <c r="B56" s="19">
        <f>'8A'!B56</f>
        <v>61.6666666666667</v>
      </c>
      <c r="C56" s="231">
        <f>'8A'!C56/$B56</f>
        <v>4.5945945945945865E-2</v>
      </c>
      <c r="D56" s="172"/>
      <c r="E56" s="175" t="str">
        <f t="shared" si="0"/>
        <v>Virgin Islands</v>
      </c>
      <c r="F56" s="74">
        <f>'8A'!F56/$B56</f>
        <v>0.95405405405405297</v>
      </c>
      <c r="G56" s="74">
        <f>'8A'!G56/$B56</f>
        <v>0.91351351351351251</v>
      </c>
      <c r="H56" s="74">
        <f>'8A'!H56/$B56</f>
        <v>1.4864864864864911E-2</v>
      </c>
      <c r="I56" s="74">
        <f>'8A'!I56/$B56</f>
        <v>1.8918918918918965E-2</v>
      </c>
      <c r="J56" s="74">
        <f>'8A'!J56/$B56</f>
        <v>6.7567567567568074E-3</v>
      </c>
      <c r="K56" s="74">
        <f>'8A'!K56/$B56</f>
        <v>0</v>
      </c>
    </row>
    <row r="57" spans="1:11" ht="12.75" customHeight="1" x14ac:dyDescent="0.3">
      <c r="A57" s="41" t="s">
        <v>55</v>
      </c>
      <c r="B57" s="19">
        <f>'8A'!B57</f>
        <v>7149.0833333333303</v>
      </c>
      <c r="C57" s="231">
        <f>'8A'!C57/$B57</f>
        <v>0.28958258051731584</v>
      </c>
      <c r="D57" s="172"/>
      <c r="E57" s="175" t="str">
        <f t="shared" si="0"/>
        <v>Virginia</v>
      </c>
      <c r="F57" s="74">
        <f>'8A'!F57/$B57</f>
        <v>0.71041741948268411</v>
      </c>
      <c r="G57" s="74">
        <f>'8A'!G57/$B57</f>
        <v>0.6679294548252106</v>
      </c>
      <c r="H57" s="74">
        <f>'8A'!H57/$B57</f>
        <v>1.4069402837193538E-2</v>
      </c>
      <c r="I57" s="74">
        <f>'8A'!I57/$B57</f>
        <v>2.073692431430604E-2</v>
      </c>
      <c r="J57" s="74">
        <f>'8A'!J57/$B57</f>
        <v>7.4368508783177406E-3</v>
      </c>
      <c r="K57" s="74">
        <f>'8A'!K57/$B57</f>
        <v>2.447866276562264E-4</v>
      </c>
    </row>
    <row r="58" spans="1:11" ht="18" customHeight="1" x14ac:dyDescent="0.3">
      <c r="A58" s="41" t="s">
        <v>56</v>
      </c>
      <c r="B58" s="19">
        <f>'8A'!B58</f>
        <v>25118.5</v>
      </c>
      <c r="C58" s="231">
        <f>'8A'!C58/$B58</f>
        <v>0.4087989595981727</v>
      </c>
      <c r="D58" s="172"/>
      <c r="E58" s="175" t="str">
        <f t="shared" si="0"/>
        <v>Washington</v>
      </c>
      <c r="F58" s="74">
        <f>'8A'!F58/$B58</f>
        <v>0.5912010404018273</v>
      </c>
      <c r="G58" s="74">
        <f>'8A'!G58/$B58</f>
        <v>0.51349271121550655</v>
      </c>
      <c r="H58" s="74">
        <f>'8A'!H58/$B58</f>
        <v>3.341494648698505E-2</v>
      </c>
      <c r="I58" s="74">
        <f>'8A'!I58/$B58</f>
        <v>2.6079715481948883E-2</v>
      </c>
      <c r="J58" s="74">
        <f>'8A'!J58/$B58</f>
        <v>1.6724061282852597E-2</v>
      </c>
      <c r="K58" s="74">
        <f>'8A'!K58/$B58</f>
        <v>1.4896059345369628E-3</v>
      </c>
    </row>
    <row r="59" spans="1:11" ht="12.75" customHeight="1" x14ac:dyDescent="0.3">
      <c r="A59" s="41" t="s">
        <v>57</v>
      </c>
      <c r="B59" s="19">
        <f>'8A'!B59</f>
        <v>1179.5833333333301</v>
      </c>
      <c r="C59" s="231">
        <f>'8A'!C59/$B59</f>
        <v>0.25818709525491612</v>
      </c>
      <c r="D59" s="172"/>
      <c r="E59" s="175" t="str">
        <f t="shared" si="0"/>
        <v>West Virginia</v>
      </c>
      <c r="F59" s="74">
        <f>'8A'!F59/$B59</f>
        <v>0.74181290474508632</v>
      </c>
      <c r="G59" s="74">
        <f>'8A'!G59/$B59</f>
        <v>0.59362021664900677</v>
      </c>
      <c r="H59" s="74">
        <f>'8A'!H59/$B59</f>
        <v>6.48231484752151E-2</v>
      </c>
      <c r="I59" s="74">
        <f>'8A'!I59/$B59</f>
        <v>6.3249852819969546E-2</v>
      </c>
      <c r="J59" s="74">
        <f>'8A'!J59/$B59</f>
        <v>1.737742847050517E-2</v>
      </c>
      <c r="K59" s="74">
        <f>'8A'!K59/$B59</f>
        <v>2.7422583303897382E-3</v>
      </c>
    </row>
    <row r="60" spans="1:11" ht="12.75" customHeight="1" x14ac:dyDescent="0.3">
      <c r="A60" s="41" t="s">
        <v>58</v>
      </c>
      <c r="B60" s="19">
        <f>'8A'!B60</f>
        <v>3638</v>
      </c>
      <c r="C60" s="231">
        <f>'8A'!C60/$B60</f>
        <v>0.35229979842404341</v>
      </c>
      <c r="D60" s="172"/>
      <c r="E60" s="175" t="str">
        <f t="shared" si="0"/>
        <v>Wisconsin</v>
      </c>
      <c r="F60" s="74">
        <f>'8A'!F60/$B60</f>
        <v>0.64770020157595654</v>
      </c>
      <c r="G60" s="74">
        <f>'8A'!G60/$B60</f>
        <v>0.56615356422943108</v>
      </c>
      <c r="H60" s="74">
        <f>'8A'!H60/$B60</f>
        <v>4.8172072567344695E-2</v>
      </c>
      <c r="I60" s="74">
        <f>'8A'!I60/$B60</f>
        <v>2.7510536925050302E-2</v>
      </c>
      <c r="J60" s="74">
        <f>'8A'!J60/$B60</f>
        <v>5.520432472054233E-3</v>
      </c>
      <c r="K60" s="74">
        <f>'8A'!K60/$B60</f>
        <v>3.4359538207806486E-4</v>
      </c>
    </row>
    <row r="61" spans="1:11" ht="12.75" customHeight="1" x14ac:dyDescent="0.3">
      <c r="A61" s="42" t="s">
        <v>59</v>
      </c>
      <c r="B61" s="20">
        <f>'8A'!B61</f>
        <v>223.5</v>
      </c>
      <c r="C61" s="232">
        <f>'8A'!C61/$B61</f>
        <v>0.75988068605518122</v>
      </c>
      <c r="D61" s="89"/>
      <c r="E61" s="176" t="str">
        <f t="shared" si="0"/>
        <v>Wyoming</v>
      </c>
      <c r="F61" s="59">
        <f>'8A'!F61/$B61</f>
        <v>0.24011931394481745</v>
      </c>
      <c r="G61" s="59">
        <f>'8A'!G61/$B61</f>
        <v>5.2945563012676958E-2</v>
      </c>
      <c r="H61" s="59">
        <f>'8A'!H61/$B61</f>
        <v>5.6301267710663537E-2</v>
      </c>
      <c r="I61" s="59">
        <f>'8A'!I61/$B61</f>
        <v>9.4332587621178077E-2</v>
      </c>
      <c r="J61" s="59">
        <f>'8A'!J61/$B61</f>
        <v>3.5421327367636105E-2</v>
      </c>
      <c r="K61" s="59">
        <f>'8A'!K61/$B61</f>
        <v>1.1185682326621924E-3</v>
      </c>
    </row>
    <row r="62" spans="1:11" ht="15" customHeight="1" x14ac:dyDescent="0.25">
      <c r="A62" s="277" t="s">
        <v>272</v>
      </c>
      <c r="B62" s="277"/>
      <c r="C62" s="277"/>
      <c r="D62" s="278"/>
      <c r="E62" s="277"/>
      <c r="F62" s="277"/>
      <c r="G62" s="277"/>
      <c r="H62" s="277"/>
      <c r="I62" s="277"/>
      <c r="J62" s="277"/>
      <c r="K62" s="277"/>
    </row>
    <row r="63" spans="1:11" ht="15" customHeight="1" x14ac:dyDescent="0.25">
      <c r="A63" s="60"/>
    </row>
  </sheetData>
  <mergeCells count="1">
    <mergeCell ref="A62:K62"/>
  </mergeCells>
  <phoneticPr fontId="0" type="noConversion"/>
  <pageMargins left="0.25" right="0.25" top="0.25" bottom="0.25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zoomScaleNormal="100" workbookViewId="0">
      <selection sqref="A1:B1"/>
    </sheetView>
  </sheetViews>
  <sheetFormatPr defaultRowHeight="12.5" x14ac:dyDescent="0.25"/>
  <cols>
    <col min="1" max="1" width="12" customWidth="1"/>
    <col min="2" max="2" width="100.08984375" customWidth="1"/>
    <col min="11" max="11" width="29" customWidth="1"/>
  </cols>
  <sheetData>
    <row r="1" spans="1:11" ht="50" customHeight="1" x14ac:dyDescent="0.35">
      <c r="A1" s="270" t="s">
        <v>274</v>
      </c>
      <c r="B1" s="270"/>
    </row>
    <row r="2" spans="1:11" s="260" customFormat="1" ht="30" customHeight="1" x14ac:dyDescent="0.25">
      <c r="A2" s="271" t="s">
        <v>155</v>
      </c>
      <c r="B2" s="271"/>
      <c r="C2" s="259"/>
      <c r="D2" s="259"/>
      <c r="E2" s="259"/>
      <c r="F2" s="259"/>
      <c r="G2" s="259"/>
      <c r="H2" s="259"/>
      <c r="I2" s="259"/>
      <c r="J2" s="259"/>
      <c r="K2" s="259"/>
    </row>
    <row r="3" spans="1:11" s="264" customFormat="1" ht="25" customHeight="1" x14ac:dyDescent="0.25">
      <c r="A3" s="261" t="s">
        <v>156</v>
      </c>
      <c r="B3" s="262" t="str">
        <f>'1A'!$A$2</f>
        <v>Combined TANF and SSP-MOE Work Participation Rates</v>
      </c>
      <c r="C3" s="263"/>
      <c r="D3" s="263"/>
      <c r="E3" s="263"/>
      <c r="F3" s="263"/>
      <c r="G3" s="263"/>
      <c r="H3" s="263"/>
      <c r="I3" s="263"/>
      <c r="J3" s="263"/>
      <c r="K3" s="263"/>
    </row>
    <row r="4" spans="1:11" s="264" customFormat="1" ht="25" customHeight="1" x14ac:dyDescent="0.25">
      <c r="A4" s="265" t="s">
        <v>157</v>
      </c>
      <c r="B4" s="266" t="str">
        <f>'1B'!$A$2</f>
        <v>TANF and SSP-MOE Work Participation Rates</v>
      </c>
      <c r="C4" s="263"/>
      <c r="D4" s="263"/>
      <c r="E4" s="263"/>
      <c r="F4" s="263"/>
      <c r="G4" s="263"/>
      <c r="H4" s="263"/>
      <c r="I4" s="263"/>
      <c r="J4" s="263"/>
      <c r="K4" s="263"/>
    </row>
    <row r="5" spans="1:11" s="264" customFormat="1" ht="25" customHeight="1" x14ac:dyDescent="0.25">
      <c r="A5" s="261" t="s">
        <v>158</v>
      </c>
      <c r="B5" s="267" t="str">
        <f>'1C'!$A$2</f>
        <v xml:space="preserve">Changes in Combined Work Participation Rates </v>
      </c>
      <c r="C5" s="263"/>
      <c r="D5" s="263"/>
      <c r="E5" s="263"/>
      <c r="F5" s="263"/>
      <c r="G5" s="263"/>
      <c r="H5" s="263"/>
      <c r="I5" s="263"/>
      <c r="J5" s="263"/>
      <c r="K5" s="263"/>
    </row>
    <row r="6" spans="1:11" s="264" customFormat="1" ht="25" customHeight="1" x14ac:dyDescent="0.25">
      <c r="A6" s="265" t="s">
        <v>159</v>
      </c>
      <c r="B6" s="266" t="str">
        <f>'2'!$A$2</f>
        <v>Caseload Reduction Credits</v>
      </c>
      <c r="C6" s="263"/>
      <c r="D6" s="263"/>
      <c r="E6" s="263"/>
      <c r="F6" s="263"/>
      <c r="G6" s="263"/>
      <c r="H6" s="263"/>
      <c r="I6" s="263"/>
      <c r="J6" s="263"/>
      <c r="K6" s="263"/>
    </row>
    <row r="7" spans="1:11" s="264" customFormat="1" ht="25" customHeight="1" x14ac:dyDescent="0.25">
      <c r="A7" s="261" t="s">
        <v>160</v>
      </c>
      <c r="B7" s="268" t="str">
        <f>'3A'!$A$2</f>
        <v>Status of TANF and SSP-MOE Families as Relates to All-Families Work Participation Rates</v>
      </c>
      <c r="C7" s="263"/>
      <c r="D7" s="263"/>
      <c r="E7" s="263"/>
      <c r="F7" s="263"/>
      <c r="G7" s="263"/>
      <c r="H7" s="263"/>
      <c r="I7" s="263"/>
      <c r="J7" s="263"/>
      <c r="K7" s="263"/>
    </row>
    <row r="8" spans="1:11" s="264" customFormat="1" ht="25" customHeight="1" x14ac:dyDescent="0.25">
      <c r="A8" s="265" t="s">
        <v>161</v>
      </c>
      <c r="B8" s="266" t="str">
        <f>'3B'!$A$2</f>
        <v>Status of TANF and SSP-MOE Two-Parent Families as Relates to Two-Parent Work Participation Rate</v>
      </c>
    </row>
    <row r="9" spans="1:11" s="264" customFormat="1" ht="25" customHeight="1" x14ac:dyDescent="0.25">
      <c r="A9" s="261" t="s">
        <v>162</v>
      </c>
      <c r="B9" s="267" t="str">
        <f>'4A'!$A$2</f>
        <v>Number of Work-Eligible Individuals Participating in Work Activities for Sufficient Hours for the Family to Count as Meeting the All-Families Work Requirement</v>
      </c>
    </row>
    <row r="10" spans="1:11" s="264" customFormat="1" ht="25" customHeight="1" x14ac:dyDescent="0.25">
      <c r="A10" s="265" t="s">
        <v>163</v>
      </c>
      <c r="B10" s="266" t="str">
        <f>'4B'!$A$2</f>
        <v>Percentage of Work-Eligible Individuals Participating in Work Activities for Sufficient Hours for the Family to Count as Meeting the All-Families Work Requirement</v>
      </c>
    </row>
    <row r="11" spans="1:11" s="264" customFormat="1" ht="25" customHeight="1" x14ac:dyDescent="0.25">
      <c r="A11" s="261" t="s">
        <v>164</v>
      </c>
      <c r="B11" s="267" t="str">
        <f>'5A'!$A$2</f>
        <v>Work-Eligible Individuals Participating in Work Activities for Sufficient Hours for the Family to Count as Meeting the Two-Parent Families Work Requirement</v>
      </c>
    </row>
    <row r="12" spans="1:11" s="264" customFormat="1" ht="25" customHeight="1" x14ac:dyDescent="0.25">
      <c r="A12" s="265" t="s">
        <v>165</v>
      </c>
      <c r="B12" s="266" t="str">
        <f>'5B'!$A$2</f>
        <v>Work-Eligible Individuals Participating in Work Activities for Sufficient Hours for the Family to Count as Meeting the Two-Parent Families Work Requirement</v>
      </c>
    </row>
    <row r="13" spans="1:11" s="264" customFormat="1" ht="25" customHeight="1" x14ac:dyDescent="0.25">
      <c r="A13" s="261" t="s">
        <v>166</v>
      </c>
      <c r="B13" s="267" t="str">
        <f>'6A'!$A$2</f>
        <v>Number of Work-Eligible Individuals with Hours of Participation In Work Activities</v>
      </c>
    </row>
    <row r="14" spans="1:11" s="264" customFormat="1" ht="25" customHeight="1" x14ac:dyDescent="0.25">
      <c r="A14" s="265" t="s">
        <v>167</v>
      </c>
      <c r="B14" s="266" t="str">
        <f>'6B'!$A$2</f>
        <v>Work-Eligible Individuals with Hours of Participation by Work Activity as a Percent of the Number of Participating Work-Eligible Individuals</v>
      </c>
    </row>
    <row r="15" spans="1:11" s="264" customFormat="1" ht="25" customHeight="1" x14ac:dyDescent="0.25">
      <c r="A15" s="261" t="s">
        <v>168</v>
      </c>
      <c r="B15" s="267" t="str">
        <f>'6C'!$A$2</f>
        <v xml:space="preserve">Work-Eligible Individuals with Hours of Participation by Work Activity as a Percent of the Total Number of Work-Eligible Individuals </v>
      </c>
    </row>
    <row r="16" spans="1:11" s="264" customFormat="1" ht="25" customHeight="1" x14ac:dyDescent="0.25">
      <c r="A16" s="265" t="s">
        <v>169</v>
      </c>
      <c r="B16" s="266" t="str">
        <f>'7A'!$A$2</f>
        <v>Number of Hours of Participation per Week for All Work-Eligible Individuals</v>
      </c>
    </row>
    <row r="17" spans="1:2" s="264" customFormat="1" ht="25" customHeight="1" x14ac:dyDescent="0.25">
      <c r="A17" s="261" t="s">
        <v>170</v>
      </c>
      <c r="B17" s="267" t="str">
        <f>'7B'!$A$2</f>
        <v>Number of Hours of Participation per Week for All Work-Eligible Individuals Participating in the Work Activity</v>
      </c>
    </row>
    <row r="18" spans="1:2" s="264" customFormat="1" ht="25" customHeight="1" x14ac:dyDescent="0.25">
      <c r="A18" s="265" t="s">
        <v>171</v>
      </c>
      <c r="B18" s="266" t="str">
        <f>'8A'!$A$2</f>
        <v>Number of Families with Insufficient Hours to Count in the All-Families Work Participation Rate</v>
      </c>
    </row>
    <row r="19" spans="1:2" s="264" customFormat="1" ht="25" customHeight="1" x14ac:dyDescent="0.25">
      <c r="A19" s="261" t="s">
        <v>190</v>
      </c>
      <c r="B19" s="267" t="str">
        <f>'8B'!$A$2</f>
        <v xml:space="preserve">Percentage Of Families with Insufficient Hours to Count in the All-Families Work Participation Rate </v>
      </c>
    </row>
    <row r="20" spans="1:2" s="264" customFormat="1" ht="25" customHeight="1" x14ac:dyDescent="0.25">
      <c r="A20" s="265" t="s">
        <v>172</v>
      </c>
      <c r="B20" s="266" t="str">
        <f>'9'!$A$2</f>
        <v>Families with a Domestic Violence Exemption</v>
      </c>
    </row>
    <row r="21" spans="1:2" s="264" customFormat="1" ht="25" customHeight="1" x14ac:dyDescent="0.25">
      <c r="A21" s="261" t="s">
        <v>173</v>
      </c>
      <c r="B21" s="267" t="str">
        <f>'10A'!$A$2</f>
        <v>Number of Work-Eligible Individuals with Holiday Hours for Participating Families</v>
      </c>
    </row>
    <row r="22" spans="1:2" s="264" customFormat="1" ht="25" customHeight="1" x14ac:dyDescent="0.25">
      <c r="A22" s="265" t="s">
        <v>174</v>
      </c>
      <c r="B22" s="266" t="str">
        <f>'10B'!$A$2</f>
        <v>Number Of Holiday Hours Per Week For Participating Families</v>
      </c>
    </row>
    <row r="23" spans="1:2" s="264" customFormat="1" ht="25" customHeight="1" x14ac:dyDescent="0.25">
      <c r="A23" s="261" t="s">
        <v>175</v>
      </c>
      <c r="B23" s="267" t="str">
        <f>'11A'!$A$2</f>
        <v>Number Of Work-Eligible Individuals With Hours Of Excused Absences For Participating Families</v>
      </c>
    </row>
    <row r="24" spans="1:2" s="264" customFormat="1" ht="25" customHeight="1" x14ac:dyDescent="0.25">
      <c r="A24" s="265" t="s">
        <v>176</v>
      </c>
      <c r="B24" s="266" t="str">
        <f>'11B'!$A$2</f>
        <v>Number of Excused Absence Hours per Week for Participating Families</v>
      </c>
    </row>
    <row r="25" spans="1:2" x14ac:dyDescent="0.25">
      <c r="A25" s="118"/>
      <c r="B25" s="118"/>
    </row>
    <row r="26" spans="1:2" x14ac:dyDescent="0.25">
      <c r="A26" s="118"/>
      <c r="B26" s="118"/>
    </row>
  </sheetData>
  <mergeCells count="2">
    <mergeCell ref="A1:B1"/>
    <mergeCell ref="A2:B2"/>
  </mergeCells>
  <hyperlinks>
    <hyperlink ref="A20" location="'9'!Print_Area" display="Table 9" xr:uid="{00000000-0004-0000-0100-000000000000}"/>
    <hyperlink ref="A3" location="'1A'!A1" display="Table 1A" xr:uid="{00000000-0004-0000-0100-000001000000}"/>
    <hyperlink ref="A4" location="'1B'!A1" display="Table 1B" xr:uid="{00000000-0004-0000-0100-000002000000}"/>
    <hyperlink ref="A5" location="'1C'!A1" display="Table 1C" xr:uid="{00000000-0004-0000-0100-000003000000}"/>
    <hyperlink ref="A6" location="'2'!A1" display="Table 2" xr:uid="{00000000-0004-0000-0100-000004000000}"/>
    <hyperlink ref="A7" location="'3A'!A1" display="Table 3A" xr:uid="{00000000-0004-0000-0100-000005000000}"/>
    <hyperlink ref="A8" location="'3B'!A1" display="Table 3B" xr:uid="{00000000-0004-0000-0100-000006000000}"/>
    <hyperlink ref="A9" location="'4A'!A1" display="Table 4A" xr:uid="{00000000-0004-0000-0100-000007000000}"/>
    <hyperlink ref="A10" location="'4B'!A1" display="Table 4B" xr:uid="{00000000-0004-0000-0100-000008000000}"/>
    <hyperlink ref="A11" location="'5A'!A1" display="Table 5A" xr:uid="{00000000-0004-0000-0100-000009000000}"/>
    <hyperlink ref="A12" location="'5B'!A1" display="Table 5B" xr:uid="{00000000-0004-0000-0100-00000A000000}"/>
    <hyperlink ref="A13" location="'6A'!A1" display="Table 6A" xr:uid="{00000000-0004-0000-0100-00000B000000}"/>
    <hyperlink ref="A14" location="'6B'!A1" display="Table 6B" xr:uid="{00000000-0004-0000-0100-00000C000000}"/>
    <hyperlink ref="A15" location="'6C'!A1" display="Table 6C" xr:uid="{00000000-0004-0000-0100-00000D000000}"/>
    <hyperlink ref="A16" location="'7A'!A1" display="Table 7A" xr:uid="{00000000-0004-0000-0100-00000E000000}"/>
    <hyperlink ref="A17" location="'7B'!A1" display="Table 7B" xr:uid="{00000000-0004-0000-0100-00000F000000}"/>
    <hyperlink ref="A18" location="'8A'!A1" display="Table 8A" xr:uid="{00000000-0004-0000-0100-000010000000}"/>
    <hyperlink ref="A19" location="'8B'!A1" display="Table 8B" xr:uid="{00000000-0004-0000-0100-000011000000}"/>
    <hyperlink ref="A21" location="'10A'!A1" display="Table 10A" xr:uid="{00000000-0004-0000-0100-000012000000}"/>
    <hyperlink ref="A22" location="'10B'!A1" display="Table 10B" xr:uid="{00000000-0004-0000-0100-000013000000}"/>
    <hyperlink ref="A23" location="'11A'!A1" display="Table 11A" xr:uid="{00000000-0004-0000-0100-000014000000}"/>
    <hyperlink ref="A24" location="'11B'!A1" display="Table 11B" xr:uid="{00000000-0004-0000-0100-000015000000}"/>
  </hyperlinks>
  <pageMargins left="0.25" right="0.25" top="0.75" bottom="0.75" header="0.3" footer="0.3"/>
  <pageSetup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2"/>
  <sheetViews>
    <sheetView zoomScale="85" zoomScaleNormal="85" zoomScaleSheetLayoutView="111" workbookViewId="0"/>
  </sheetViews>
  <sheetFormatPr defaultColWidth="9.08984375" defaultRowHeight="12.5" x14ac:dyDescent="0.25"/>
  <cols>
    <col min="1" max="1" width="15.7265625" style="2" customWidth="1"/>
    <col min="2" max="2" width="16" style="2" bestFit="1" customWidth="1"/>
    <col min="3" max="3" width="16.453125" style="2" bestFit="1" customWidth="1"/>
    <col min="4" max="5" width="18.6328125" style="2" customWidth="1"/>
    <col min="6" max="16384" width="9.08984375" style="2"/>
  </cols>
  <sheetData>
    <row r="1" spans="1:7" s="111" customFormat="1" ht="13" x14ac:dyDescent="0.3">
      <c r="A1" s="179" t="s">
        <v>209</v>
      </c>
      <c r="B1" s="179"/>
      <c r="C1" s="179"/>
      <c r="D1" s="179"/>
      <c r="E1" s="179"/>
    </row>
    <row r="2" spans="1:7" s="111" customFormat="1" ht="13" x14ac:dyDescent="0.3">
      <c r="A2" s="179" t="s">
        <v>210</v>
      </c>
      <c r="B2" s="179"/>
      <c r="C2" s="179"/>
      <c r="D2" s="179"/>
      <c r="E2" s="179"/>
    </row>
    <row r="3" spans="1:7" ht="13" x14ac:dyDescent="0.3">
      <c r="A3" s="179" t="str">
        <f>'3A'!$A$3</f>
        <v>Monthly Average, Fiscal Year 2020</v>
      </c>
      <c r="B3" s="179"/>
      <c r="C3" s="179"/>
      <c r="D3" s="179"/>
      <c r="E3" s="179"/>
      <c r="F3" s="7"/>
      <c r="G3" s="7" t="s">
        <v>2</v>
      </c>
    </row>
    <row r="4" spans="1:7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</row>
    <row r="5" spans="1:7" s="3" customFormat="1" ht="67.650000000000006" customHeight="1" x14ac:dyDescent="0.3">
      <c r="A5" s="62" t="s">
        <v>0</v>
      </c>
      <c r="B5" s="21" t="s">
        <v>105</v>
      </c>
      <c r="C5" s="21" t="s">
        <v>91</v>
      </c>
      <c r="D5" s="75" t="s">
        <v>92</v>
      </c>
      <c r="E5" s="75" t="s">
        <v>114</v>
      </c>
    </row>
    <row r="6" spans="1:7" ht="12.75" customHeight="1" x14ac:dyDescent="0.3">
      <c r="A6" s="33" t="s">
        <v>3</v>
      </c>
      <c r="B6" s="19">
        <v>1074305.58333333</v>
      </c>
      <c r="C6" s="19">
        <v>553278.96505212504</v>
      </c>
      <c r="D6" s="19">
        <v>4075.4322276084499</v>
      </c>
      <c r="E6" s="30">
        <f>D6/C6</f>
        <v>7.3659627150735769E-3</v>
      </c>
    </row>
    <row r="7" spans="1:7" ht="18" customHeight="1" x14ac:dyDescent="0.3">
      <c r="A7" s="41" t="s">
        <v>7</v>
      </c>
      <c r="B7" s="19">
        <v>7172.8333333333303</v>
      </c>
      <c r="C7" s="19">
        <v>2459.25</v>
      </c>
      <c r="D7" s="37">
        <v>0</v>
      </c>
      <c r="E7" s="74">
        <f t="shared" ref="E7:E16" si="0">D7/C7</f>
        <v>0</v>
      </c>
    </row>
    <row r="8" spans="1:7" ht="12.75" customHeight="1" x14ac:dyDescent="0.3">
      <c r="A8" s="41" t="s">
        <v>8</v>
      </c>
      <c r="B8" s="19">
        <v>2261.0833333333298</v>
      </c>
      <c r="C8" s="19">
        <v>1367.9166666666699</v>
      </c>
      <c r="D8" s="37">
        <v>0</v>
      </c>
      <c r="E8" s="74">
        <f t="shared" si="0"/>
        <v>0</v>
      </c>
    </row>
    <row r="9" spans="1:7" ht="12.75" customHeight="1" x14ac:dyDescent="0.3">
      <c r="A9" s="41" t="s">
        <v>9</v>
      </c>
      <c r="B9" s="19">
        <v>7769.0833333333303</v>
      </c>
      <c r="C9" s="19">
        <v>2290.25</v>
      </c>
      <c r="D9" s="19">
        <v>56.25</v>
      </c>
      <c r="E9" s="74">
        <f t="shared" si="0"/>
        <v>2.4560637484990721E-2</v>
      </c>
    </row>
    <row r="10" spans="1:7" ht="12.75" customHeight="1" x14ac:dyDescent="0.3">
      <c r="A10" s="41" t="s">
        <v>10</v>
      </c>
      <c r="B10" s="19">
        <v>2286.6666666666702</v>
      </c>
      <c r="C10" s="19">
        <v>1121.6666666666699</v>
      </c>
      <c r="D10" s="37">
        <v>2.25</v>
      </c>
      <c r="E10" s="74">
        <f t="shared" si="0"/>
        <v>2.0059435364041546E-3</v>
      </c>
    </row>
    <row r="11" spans="1:7" ht="12.75" customHeight="1" x14ac:dyDescent="0.3">
      <c r="A11" s="41" t="s">
        <v>11</v>
      </c>
      <c r="B11" s="19">
        <v>357487.75</v>
      </c>
      <c r="C11" s="19">
        <v>223250.073931141</v>
      </c>
      <c r="D11" s="37">
        <v>105.05068728522301</v>
      </c>
      <c r="E11" s="74">
        <f t="shared" si="0"/>
        <v>4.7055163492409289E-4</v>
      </c>
    </row>
    <row r="12" spans="1:7" ht="12.75" customHeight="1" x14ac:dyDescent="0.3">
      <c r="A12" s="41" t="s">
        <v>12</v>
      </c>
      <c r="B12" s="19">
        <v>13892.083333333299</v>
      </c>
      <c r="C12" s="19">
        <v>7682.0026590693296</v>
      </c>
      <c r="D12" s="19">
        <v>53.133190883190899</v>
      </c>
      <c r="E12" s="74">
        <f t="shared" si="0"/>
        <v>6.9165806419582724E-3</v>
      </c>
    </row>
    <row r="13" spans="1:7" ht="12.75" customHeight="1" x14ac:dyDescent="0.3">
      <c r="A13" s="41" t="s">
        <v>13</v>
      </c>
      <c r="B13" s="19">
        <v>7276.4166666666697</v>
      </c>
      <c r="C13" s="19">
        <v>3384.11303480482</v>
      </c>
      <c r="D13" s="37">
        <v>0</v>
      </c>
      <c r="E13" s="74">
        <f t="shared" si="0"/>
        <v>0</v>
      </c>
    </row>
    <row r="14" spans="1:7" ht="12.75" customHeight="1" x14ac:dyDescent="0.3">
      <c r="A14" s="41" t="s">
        <v>14</v>
      </c>
      <c r="B14" s="19">
        <v>3001.4166666666702</v>
      </c>
      <c r="C14" s="19">
        <v>410.75</v>
      </c>
      <c r="D14" s="19">
        <v>11.3333333333333</v>
      </c>
      <c r="E14" s="74">
        <f t="shared" si="0"/>
        <v>2.7591803611280098E-2</v>
      </c>
    </row>
    <row r="15" spans="1:7" ht="12.75" customHeight="1" x14ac:dyDescent="0.3">
      <c r="A15" s="41" t="s">
        <v>76</v>
      </c>
      <c r="B15" s="19">
        <v>7375</v>
      </c>
      <c r="C15" s="19">
        <v>2479.9522886218501</v>
      </c>
      <c r="D15" s="37">
        <v>0</v>
      </c>
      <c r="E15" s="74">
        <f t="shared" si="0"/>
        <v>0</v>
      </c>
    </row>
    <row r="16" spans="1:7" ht="12.75" customHeight="1" x14ac:dyDescent="0.3">
      <c r="A16" s="41" t="s">
        <v>15</v>
      </c>
      <c r="B16" s="19">
        <v>40484.666666666701</v>
      </c>
      <c r="C16" s="19">
        <v>5672.1585858585904</v>
      </c>
      <c r="D16" s="37">
        <v>0</v>
      </c>
      <c r="E16" s="74">
        <f t="shared" si="0"/>
        <v>0</v>
      </c>
    </row>
    <row r="17" spans="1:5" ht="18" customHeight="1" x14ac:dyDescent="0.3">
      <c r="A17" s="41" t="s">
        <v>16</v>
      </c>
      <c r="B17" s="19">
        <v>8509.9166666666697</v>
      </c>
      <c r="C17" s="19">
        <v>802.66666666666697</v>
      </c>
      <c r="D17" s="37">
        <v>0</v>
      </c>
      <c r="E17" s="74">
        <f t="shared" ref="E17:E26" si="1">D17/C17</f>
        <v>0</v>
      </c>
    </row>
    <row r="18" spans="1:5" ht="12.75" customHeight="1" x14ac:dyDescent="0.3">
      <c r="A18" s="41" t="s">
        <v>17</v>
      </c>
      <c r="B18" s="19">
        <v>447.75</v>
      </c>
      <c r="C18" s="19">
        <v>124.02896472584899</v>
      </c>
      <c r="D18" s="37">
        <v>1.08653342013511</v>
      </c>
      <c r="E18" s="74">
        <f t="shared" si="1"/>
        <v>8.7603199989354143E-3</v>
      </c>
    </row>
    <row r="19" spans="1:5" ht="12.75" customHeight="1" x14ac:dyDescent="0.3">
      <c r="A19" s="41" t="s">
        <v>18</v>
      </c>
      <c r="B19" s="19">
        <v>4993.6666666666697</v>
      </c>
      <c r="C19" s="19">
        <v>3310.5402193052701</v>
      </c>
      <c r="D19" s="19">
        <v>145.75378848514001</v>
      </c>
      <c r="E19" s="74">
        <f t="shared" si="1"/>
        <v>4.4027191584981563E-2</v>
      </c>
    </row>
    <row r="20" spans="1:5" ht="12.75" customHeight="1" x14ac:dyDescent="0.3">
      <c r="A20" s="41" t="s">
        <v>19</v>
      </c>
      <c r="B20" s="19">
        <v>1946</v>
      </c>
      <c r="C20" s="19">
        <v>57.3333333333333</v>
      </c>
      <c r="D20" s="37">
        <v>0</v>
      </c>
      <c r="E20" s="74">
        <f t="shared" si="1"/>
        <v>0</v>
      </c>
    </row>
    <row r="21" spans="1:5" ht="12.75" customHeight="1" x14ac:dyDescent="0.3">
      <c r="A21" s="41" t="s">
        <v>20</v>
      </c>
      <c r="B21" s="19">
        <v>10833.916666666701</v>
      </c>
      <c r="C21" s="19">
        <v>2010.8685793417999</v>
      </c>
      <c r="D21" s="37">
        <v>0</v>
      </c>
      <c r="E21" s="74">
        <f t="shared" si="1"/>
        <v>0</v>
      </c>
    </row>
    <row r="22" spans="1:5" ht="12.75" customHeight="1" x14ac:dyDescent="0.3">
      <c r="A22" s="41" t="s">
        <v>21</v>
      </c>
      <c r="B22" s="19">
        <v>6438.0833333333303</v>
      </c>
      <c r="C22" s="19">
        <v>2020.09796107804</v>
      </c>
      <c r="D22" s="37">
        <v>0</v>
      </c>
      <c r="E22" s="74">
        <f t="shared" si="1"/>
        <v>0</v>
      </c>
    </row>
    <row r="23" spans="1:5" ht="12.75" customHeight="1" x14ac:dyDescent="0.3">
      <c r="A23" s="41" t="s">
        <v>22</v>
      </c>
      <c r="B23" s="19">
        <v>8267.5</v>
      </c>
      <c r="C23" s="19">
        <v>2918.4166666666702</v>
      </c>
      <c r="D23" s="37">
        <v>0</v>
      </c>
      <c r="E23" s="74">
        <f t="shared" si="1"/>
        <v>0</v>
      </c>
    </row>
    <row r="24" spans="1:5" ht="12.75" customHeight="1" x14ac:dyDescent="0.3">
      <c r="A24" s="41" t="s">
        <v>23</v>
      </c>
      <c r="B24" s="19">
        <v>4072.8333333333298</v>
      </c>
      <c r="C24" s="19">
        <v>1953.71943211247</v>
      </c>
      <c r="D24" s="37">
        <v>0</v>
      </c>
      <c r="E24" s="74">
        <f t="shared" si="1"/>
        <v>0</v>
      </c>
    </row>
    <row r="25" spans="1:5" ht="12.75" customHeight="1" x14ac:dyDescent="0.3">
      <c r="A25" s="41" t="s">
        <v>24</v>
      </c>
      <c r="B25" s="19">
        <v>15641.916666666701</v>
      </c>
      <c r="C25" s="19">
        <v>3139.4166666666702</v>
      </c>
      <c r="D25" s="19">
        <v>20.3333333333333</v>
      </c>
      <c r="E25" s="74">
        <f t="shared" si="1"/>
        <v>6.4767870888965398E-3</v>
      </c>
    </row>
    <row r="26" spans="1:5" ht="12.75" customHeight="1" x14ac:dyDescent="0.3">
      <c r="A26" s="41" t="s">
        <v>25</v>
      </c>
      <c r="B26" s="19">
        <v>3631.75</v>
      </c>
      <c r="C26" s="19">
        <v>1283.3333333333301</v>
      </c>
      <c r="D26" s="37">
        <v>0</v>
      </c>
      <c r="E26" s="74">
        <f t="shared" si="1"/>
        <v>0</v>
      </c>
    </row>
    <row r="27" spans="1:5" ht="18" customHeight="1" x14ac:dyDescent="0.3">
      <c r="A27" s="41" t="s">
        <v>26</v>
      </c>
      <c r="B27" s="19">
        <v>13788.666666666701</v>
      </c>
      <c r="C27" s="19">
        <v>12183.25</v>
      </c>
      <c r="D27" s="37">
        <v>0</v>
      </c>
      <c r="E27" s="74">
        <f t="shared" ref="E27:E36" si="2">D27/C27</f>
        <v>0</v>
      </c>
    </row>
    <row r="28" spans="1:5" ht="12.75" customHeight="1" x14ac:dyDescent="0.3">
      <c r="A28" s="41" t="s">
        <v>27</v>
      </c>
      <c r="B28" s="19">
        <v>20448.083333333299</v>
      </c>
      <c r="C28" s="19">
        <v>10817.191996596101</v>
      </c>
      <c r="D28" s="19">
        <v>111.757431693634</v>
      </c>
      <c r="E28" s="74">
        <f t="shared" si="2"/>
        <v>1.033146418486436E-2</v>
      </c>
    </row>
    <row r="29" spans="1:5" ht="12.75" customHeight="1" x14ac:dyDescent="0.3">
      <c r="A29" s="41" t="s">
        <v>28</v>
      </c>
      <c r="B29" s="19">
        <v>47784.833333333299</v>
      </c>
      <c r="C29" s="19">
        <v>34372.918756855099</v>
      </c>
      <c r="D29" s="37">
        <v>0</v>
      </c>
      <c r="E29" s="74">
        <f t="shared" si="2"/>
        <v>0</v>
      </c>
    </row>
    <row r="30" spans="1:5" ht="12.75" customHeight="1" x14ac:dyDescent="0.3">
      <c r="A30" s="41" t="s">
        <v>29</v>
      </c>
      <c r="B30" s="19">
        <v>13584.75</v>
      </c>
      <c r="C30" s="19">
        <v>4782.1109304298598</v>
      </c>
      <c r="D30" s="19">
        <v>25.323859351432901</v>
      </c>
      <c r="E30" s="74">
        <f t="shared" si="2"/>
        <v>5.2955399236538749E-3</v>
      </c>
    </row>
    <row r="31" spans="1:5" ht="12.75" customHeight="1" x14ac:dyDescent="0.3">
      <c r="A31" s="41" t="s">
        <v>30</v>
      </c>
      <c r="B31" s="19">
        <v>15055.916666666701</v>
      </c>
      <c r="C31" s="19">
        <v>6257.1666666666697</v>
      </c>
      <c r="D31" s="37">
        <v>0</v>
      </c>
      <c r="E31" s="74">
        <f t="shared" si="2"/>
        <v>0</v>
      </c>
    </row>
    <row r="32" spans="1:5" ht="12.75" customHeight="1" x14ac:dyDescent="0.3">
      <c r="A32" s="41" t="s">
        <v>31</v>
      </c>
      <c r="B32" s="19">
        <v>2665.25</v>
      </c>
      <c r="C32" s="19">
        <v>529.507029490685</v>
      </c>
      <c r="D32" s="37">
        <v>0</v>
      </c>
      <c r="E32" s="74">
        <f t="shared" si="2"/>
        <v>0</v>
      </c>
    </row>
    <row r="33" spans="1:5" ht="12.75" customHeight="1" x14ac:dyDescent="0.3">
      <c r="A33" s="41" t="s">
        <v>32</v>
      </c>
      <c r="B33" s="19">
        <v>9702.5833333333394</v>
      </c>
      <c r="C33" s="19">
        <v>5564.2052842663597</v>
      </c>
      <c r="D33" s="19">
        <v>84.764213613396194</v>
      </c>
      <c r="E33" s="74">
        <f t="shared" si="2"/>
        <v>1.5233840105267136E-2</v>
      </c>
    </row>
    <row r="34" spans="1:5" ht="12.75" customHeight="1" x14ac:dyDescent="0.3">
      <c r="A34" s="41" t="s">
        <v>33</v>
      </c>
      <c r="B34" s="19">
        <v>2993.1666666666702</v>
      </c>
      <c r="C34" s="19">
        <v>1064.3333333333301</v>
      </c>
      <c r="D34" s="37">
        <v>1</v>
      </c>
      <c r="E34" s="74">
        <f t="shared" si="2"/>
        <v>9.3955527716880962E-4</v>
      </c>
    </row>
    <row r="35" spans="1:5" ht="12.75" customHeight="1" x14ac:dyDescent="0.3">
      <c r="A35" s="41" t="s">
        <v>34</v>
      </c>
      <c r="B35" s="19">
        <v>4587.9166666666697</v>
      </c>
      <c r="C35" s="19">
        <v>1528.5631125992099</v>
      </c>
      <c r="D35" s="37">
        <v>0</v>
      </c>
      <c r="E35" s="74">
        <f t="shared" si="2"/>
        <v>0</v>
      </c>
    </row>
    <row r="36" spans="1:5" ht="12.75" customHeight="1" x14ac:dyDescent="0.3">
      <c r="A36" s="41" t="s">
        <v>35</v>
      </c>
      <c r="B36" s="19">
        <v>7823.9166666666697</v>
      </c>
      <c r="C36" s="19">
        <v>3946.1899132516801</v>
      </c>
      <c r="D36" s="37">
        <v>10.4819947209653</v>
      </c>
      <c r="E36" s="74">
        <f t="shared" si="2"/>
        <v>2.6562316947204611E-3</v>
      </c>
    </row>
    <row r="37" spans="1:5" ht="18" customHeight="1" x14ac:dyDescent="0.3">
      <c r="A37" s="41" t="s">
        <v>36</v>
      </c>
      <c r="B37" s="19">
        <v>5047.9166666666697</v>
      </c>
      <c r="C37" s="19">
        <v>2750.1666666666702</v>
      </c>
      <c r="D37" s="19">
        <v>68.1666666666667</v>
      </c>
      <c r="E37" s="74">
        <f t="shared" ref="E37:E46" si="3">D37/C37</f>
        <v>2.478637658323736E-2</v>
      </c>
    </row>
    <row r="38" spans="1:5" ht="12.75" customHeight="1" x14ac:dyDescent="0.3">
      <c r="A38" s="41" t="s">
        <v>37</v>
      </c>
      <c r="B38" s="19">
        <v>9318.6666666666697</v>
      </c>
      <c r="C38" s="19">
        <v>4840.5</v>
      </c>
      <c r="D38" s="37">
        <v>0</v>
      </c>
      <c r="E38" s="74">
        <f t="shared" si="3"/>
        <v>0</v>
      </c>
    </row>
    <row r="39" spans="1:5" ht="12.75" customHeight="1" x14ac:dyDescent="0.3">
      <c r="A39" s="41" t="s">
        <v>38</v>
      </c>
      <c r="B39" s="19">
        <v>10589.333333333299</v>
      </c>
      <c r="C39" s="19">
        <v>5178.7980018265198</v>
      </c>
      <c r="D39" s="37">
        <v>0</v>
      </c>
      <c r="E39" s="74">
        <f t="shared" si="3"/>
        <v>0</v>
      </c>
    </row>
    <row r="40" spans="1:5" ht="12.75" customHeight="1" x14ac:dyDescent="0.3">
      <c r="A40" s="41" t="s">
        <v>39</v>
      </c>
      <c r="B40" s="19">
        <v>114923.16666666701</v>
      </c>
      <c r="C40" s="19">
        <v>73788.439903263396</v>
      </c>
      <c r="D40" s="19">
        <v>1023.01151287042</v>
      </c>
      <c r="E40" s="74">
        <f t="shared" si="3"/>
        <v>1.3864116306180041E-2</v>
      </c>
    </row>
    <row r="41" spans="1:5" ht="12.75" customHeight="1" x14ac:dyDescent="0.3">
      <c r="A41" s="41" t="s">
        <v>40</v>
      </c>
      <c r="B41" s="19">
        <v>13929.583333333299</v>
      </c>
      <c r="C41" s="19">
        <v>3496.7343615556501</v>
      </c>
      <c r="D41" s="37">
        <v>0</v>
      </c>
      <c r="E41" s="74">
        <f t="shared" si="3"/>
        <v>0</v>
      </c>
    </row>
    <row r="42" spans="1:5" ht="12.75" customHeight="1" x14ac:dyDescent="0.3">
      <c r="A42" s="41" t="s">
        <v>41</v>
      </c>
      <c r="B42" s="19">
        <v>972.08333333333405</v>
      </c>
      <c r="C42" s="19">
        <v>321.086976970401</v>
      </c>
      <c r="D42" s="37">
        <v>8.3333333333329998E-2</v>
      </c>
      <c r="E42" s="74">
        <f t="shared" si="3"/>
        <v>2.595350771296214E-4</v>
      </c>
    </row>
    <row r="43" spans="1:5" ht="12.75" customHeight="1" x14ac:dyDescent="0.3">
      <c r="A43" s="41" t="s">
        <v>42</v>
      </c>
      <c r="B43" s="19">
        <v>52038</v>
      </c>
      <c r="C43" s="19">
        <v>7788.0057964110702</v>
      </c>
      <c r="D43" s="37">
        <v>0</v>
      </c>
      <c r="E43" s="74">
        <f t="shared" si="3"/>
        <v>0</v>
      </c>
    </row>
    <row r="44" spans="1:5" ht="12.75" customHeight="1" x14ac:dyDescent="0.3">
      <c r="A44" s="41" t="s">
        <v>43</v>
      </c>
      <c r="B44" s="19">
        <v>5635.3333333333303</v>
      </c>
      <c r="C44" s="19">
        <v>1385.2832852129</v>
      </c>
      <c r="D44" s="37">
        <v>0</v>
      </c>
      <c r="E44" s="74">
        <f t="shared" si="3"/>
        <v>0</v>
      </c>
    </row>
    <row r="45" spans="1:5" ht="12.75" customHeight="1" x14ac:dyDescent="0.3">
      <c r="A45" s="41" t="s">
        <v>44</v>
      </c>
      <c r="B45" s="19">
        <v>33909.416666666701</v>
      </c>
      <c r="C45" s="19">
        <v>27140.265434175399</v>
      </c>
      <c r="D45" s="19">
        <v>625.09474117028606</v>
      </c>
      <c r="E45" s="74">
        <f t="shared" si="3"/>
        <v>2.3032005441743324E-2</v>
      </c>
    </row>
    <row r="46" spans="1:5" ht="12.75" customHeight="1" x14ac:dyDescent="0.3">
      <c r="A46" s="41" t="s">
        <v>45</v>
      </c>
      <c r="B46" s="19">
        <v>36085.75</v>
      </c>
      <c r="C46" s="19">
        <v>17933.9078279491</v>
      </c>
      <c r="D46" s="19">
        <v>927.47478044245304</v>
      </c>
      <c r="E46" s="74">
        <f t="shared" si="3"/>
        <v>5.1716267828533717E-2</v>
      </c>
    </row>
    <row r="47" spans="1:5" ht="18" customHeight="1" x14ac:dyDescent="0.3">
      <c r="A47" s="41" t="s">
        <v>46</v>
      </c>
      <c r="B47" s="19">
        <v>4251.5833333333303</v>
      </c>
      <c r="C47" s="19">
        <v>3728.8548402251099</v>
      </c>
      <c r="D47" s="37">
        <v>3.3009708737864099</v>
      </c>
      <c r="E47" s="74">
        <f t="shared" ref="E47:E56" si="4">D47/C47</f>
        <v>8.8525057027618996E-4</v>
      </c>
    </row>
    <row r="48" spans="1:5" ht="12.75" customHeight="1" x14ac:dyDescent="0.3">
      <c r="A48" s="41" t="s">
        <v>47</v>
      </c>
      <c r="B48" s="19">
        <v>3492.4166666666702</v>
      </c>
      <c r="C48" s="19">
        <v>2393.98853082409</v>
      </c>
      <c r="D48" s="19">
        <v>8.8468735654743895</v>
      </c>
      <c r="E48" s="74">
        <f t="shared" si="4"/>
        <v>3.6954536128997253E-3</v>
      </c>
    </row>
    <row r="49" spans="1:5" ht="12.75" customHeight="1" x14ac:dyDescent="0.3">
      <c r="A49" s="41" t="s">
        <v>48</v>
      </c>
      <c r="B49" s="19">
        <v>7830</v>
      </c>
      <c r="C49" s="19">
        <v>2096.0348868047799</v>
      </c>
      <c r="D49" s="37">
        <v>2.74581589958159</v>
      </c>
      <c r="E49" s="74">
        <f t="shared" si="4"/>
        <v>1.3100048653137371E-3</v>
      </c>
    </row>
    <row r="50" spans="1:5" ht="12.75" customHeight="1" x14ac:dyDescent="0.3">
      <c r="A50" s="41" t="s">
        <v>49</v>
      </c>
      <c r="B50" s="19">
        <v>2802.4166666666702</v>
      </c>
      <c r="C50" s="19">
        <v>297.23668571845002</v>
      </c>
      <c r="D50" s="37">
        <v>0</v>
      </c>
      <c r="E50" s="74">
        <f t="shared" si="4"/>
        <v>0</v>
      </c>
    </row>
    <row r="51" spans="1:5" ht="12.75" customHeight="1" x14ac:dyDescent="0.3">
      <c r="A51" s="41" t="s">
        <v>50</v>
      </c>
      <c r="B51" s="19">
        <v>17310.083333333299</v>
      </c>
      <c r="C51" s="19">
        <v>5052.7868750274602</v>
      </c>
      <c r="D51" s="37">
        <v>0</v>
      </c>
      <c r="E51" s="74">
        <f t="shared" si="4"/>
        <v>0</v>
      </c>
    </row>
    <row r="52" spans="1:5" ht="12.75" customHeight="1" x14ac:dyDescent="0.3">
      <c r="A52" s="41" t="s">
        <v>51</v>
      </c>
      <c r="B52" s="19">
        <v>20836.833333333299</v>
      </c>
      <c r="C52" s="19">
        <v>6846.72546571987</v>
      </c>
      <c r="D52" s="37">
        <v>0</v>
      </c>
      <c r="E52" s="74">
        <f t="shared" si="4"/>
        <v>0</v>
      </c>
    </row>
    <row r="53" spans="1:5" ht="12.75" customHeight="1" x14ac:dyDescent="0.3">
      <c r="A53" s="41" t="s">
        <v>52</v>
      </c>
      <c r="B53" s="19">
        <v>2946.25</v>
      </c>
      <c r="C53" s="19">
        <v>1034.1568342266401</v>
      </c>
      <c r="D53" s="37">
        <v>0</v>
      </c>
      <c r="E53" s="74">
        <f t="shared" si="4"/>
        <v>0</v>
      </c>
    </row>
    <row r="54" spans="1:5" ht="12.75" customHeight="1" x14ac:dyDescent="0.3">
      <c r="A54" s="41" t="s">
        <v>53</v>
      </c>
      <c r="B54" s="19">
        <v>2456</v>
      </c>
      <c r="C54" s="19">
        <v>1051.6666666666699</v>
      </c>
      <c r="D54" s="37">
        <v>3.75</v>
      </c>
      <c r="E54" s="74">
        <f t="shared" si="4"/>
        <v>3.565768621236122E-3</v>
      </c>
    </row>
    <row r="55" spans="1:5" ht="12.75" customHeight="1" x14ac:dyDescent="0.3">
      <c r="A55" s="41" t="s">
        <v>54</v>
      </c>
      <c r="B55" s="19">
        <v>81.0833333333333</v>
      </c>
      <c r="C55" s="19">
        <v>61.6666666666667</v>
      </c>
      <c r="D55" s="37">
        <v>1</v>
      </c>
      <c r="E55" s="74">
        <f t="shared" si="4"/>
        <v>1.6216216216216207E-2</v>
      </c>
    </row>
    <row r="56" spans="1:5" ht="12.75" customHeight="1" x14ac:dyDescent="0.3">
      <c r="A56" s="41" t="s">
        <v>55</v>
      </c>
      <c r="B56" s="19">
        <v>16457.166666666701</v>
      </c>
      <c r="C56" s="19">
        <v>7149.0833333333303</v>
      </c>
      <c r="D56" s="37">
        <v>0</v>
      </c>
      <c r="E56" s="74">
        <f t="shared" si="4"/>
        <v>0</v>
      </c>
    </row>
    <row r="57" spans="1:5" ht="18" customHeight="1" x14ac:dyDescent="0.3">
      <c r="A57" s="41" t="s">
        <v>56</v>
      </c>
      <c r="B57" s="19">
        <v>39412</v>
      </c>
      <c r="C57" s="19">
        <v>25118.5</v>
      </c>
      <c r="D57" s="19">
        <v>761.66666666666697</v>
      </c>
      <c r="E57" s="74">
        <f>D57/C57</f>
        <v>3.0322935950262433E-2</v>
      </c>
    </row>
    <row r="58" spans="1:5" ht="12.75" customHeight="1" x14ac:dyDescent="0.3">
      <c r="A58" s="41" t="s">
        <v>57</v>
      </c>
      <c r="B58" s="19">
        <v>6083.0833333333303</v>
      </c>
      <c r="C58" s="19">
        <v>1179.5833333333301</v>
      </c>
      <c r="D58" s="19">
        <v>8.1891666666666705</v>
      </c>
      <c r="E58" s="74">
        <f>D58/C58</f>
        <v>6.9424231720240422E-3</v>
      </c>
    </row>
    <row r="59" spans="1:5" ht="12.75" customHeight="1" x14ac:dyDescent="0.3">
      <c r="A59" s="41" t="s">
        <v>58</v>
      </c>
      <c r="B59" s="19">
        <v>15172.416666666701</v>
      </c>
      <c r="C59" s="19">
        <v>3638</v>
      </c>
      <c r="D59" s="19">
        <v>13.5833333333333</v>
      </c>
      <c r="E59" s="74">
        <f>D59/C59</f>
        <v>3.7337364852482956E-3</v>
      </c>
    </row>
    <row r="60" spans="1:5" ht="12.75" customHeight="1" x14ac:dyDescent="0.3">
      <c r="A60" s="42" t="s">
        <v>59</v>
      </c>
      <c r="B60" s="20">
        <v>499.58333333333297</v>
      </c>
      <c r="C60" s="20">
        <v>223.5</v>
      </c>
      <c r="D60" s="38">
        <v>0</v>
      </c>
      <c r="E60" s="59">
        <f>D60/C60</f>
        <v>0</v>
      </c>
    </row>
    <row r="61" spans="1:5" ht="12.75" customHeight="1" x14ac:dyDescent="0.25">
      <c r="A61" s="126"/>
      <c r="B61" s="126"/>
      <c r="C61" s="126"/>
      <c r="D61" s="126"/>
      <c r="E61" s="126"/>
    </row>
    <row r="62" spans="1:5" ht="15" customHeight="1" x14ac:dyDescent="0.25"/>
  </sheetData>
  <pageMargins left="0.25" right="0.25" top="0.25" bottom="0.25" header="0.3" footer="0.3"/>
  <pageSetup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63"/>
  <sheetViews>
    <sheetView zoomScale="85" zoomScaleNormal="85" zoomScaleSheetLayoutView="95" workbookViewId="0"/>
  </sheetViews>
  <sheetFormatPr defaultColWidth="9.08984375" defaultRowHeight="12.5" x14ac:dyDescent="0.25"/>
  <cols>
    <col min="1" max="1" width="15.7265625" style="2" customWidth="1"/>
    <col min="2" max="3" width="10.7265625" style="2" customWidth="1"/>
    <col min="4" max="4" width="11.26953125" style="2" bestFit="1" customWidth="1"/>
    <col min="5" max="5" width="7.7265625" style="2" bestFit="1" customWidth="1"/>
    <col min="6" max="6" width="12.453125" style="2" customWidth="1"/>
    <col min="7" max="7" width="12" style="2" customWidth="1"/>
    <col min="8" max="8" width="10.7265625" style="2" customWidth="1"/>
    <col min="9" max="9" width="12.6328125" style="2" bestFit="1" customWidth="1"/>
    <col min="10" max="10" width="12.453125" style="2" customWidth="1"/>
    <col min="11" max="11" width="10.7265625" style="2" bestFit="1" customWidth="1"/>
    <col min="12" max="16384" width="9.08984375" style="2"/>
  </cols>
  <sheetData>
    <row r="1" spans="1:12" s="111" customFormat="1" ht="13" x14ac:dyDescent="0.3">
      <c r="A1" s="179" t="s">
        <v>211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s="111" customFormat="1" ht="13" x14ac:dyDescent="0.3">
      <c r="A2" s="179" t="s">
        <v>212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7"/>
    </row>
    <row r="4" spans="1:12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2" ht="45" customHeight="1" x14ac:dyDescent="0.3">
      <c r="A5" s="77" t="s">
        <v>0</v>
      </c>
      <c r="B5" s="78" t="s">
        <v>115</v>
      </c>
      <c r="C5" s="78" t="s">
        <v>116</v>
      </c>
      <c r="D5" s="78" t="s">
        <v>93</v>
      </c>
      <c r="E5" s="78" t="s">
        <v>90</v>
      </c>
      <c r="F5" s="78" t="s">
        <v>94</v>
      </c>
      <c r="G5" s="78" t="s">
        <v>95</v>
      </c>
      <c r="H5" s="78" t="s">
        <v>96</v>
      </c>
      <c r="I5" s="78" t="s">
        <v>97</v>
      </c>
      <c r="J5" s="78" t="s">
        <v>98</v>
      </c>
      <c r="K5" s="78" t="s">
        <v>99</v>
      </c>
    </row>
    <row r="6" spans="1:12" s="3" customFormat="1" ht="12.75" customHeight="1" x14ac:dyDescent="0.3">
      <c r="A6" s="33" t="s">
        <v>3</v>
      </c>
      <c r="B6" s="79">
        <v>678999.56136285095</v>
      </c>
      <c r="C6" s="79">
        <v>11402.565599841701</v>
      </c>
      <c r="D6" s="79">
        <v>1673.0359163698299</v>
      </c>
      <c r="E6" s="79">
        <v>5612.4701493120401</v>
      </c>
      <c r="F6" s="79">
        <v>678.89660265973703</v>
      </c>
      <c r="G6" s="79">
        <v>2314.80261537859</v>
      </c>
      <c r="H6" s="79">
        <v>1128.9037317704399</v>
      </c>
      <c r="I6" s="79">
        <v>252.99693445762699</v>
      </c>
      <c r="J6" s="81">
        <v>296.245536241629</v>
      </c>
      <c r="K6" s="247">
        <v>11.8879141457793</v>
      </c>
    </row>
    <row r="7" spans="1:12" ht="18" customHeight="1" x14ac:dyDescent="0.3">
      <c r="A7" s="41" t="s">
        <v>7</v>
      </c>
      <c r="B7" s="80">
        <v>2803.4166666666702</v>
      </c>
      <c r="C7" s="81">
        <v>44.3333333333333</v>
      </c>
      <c r="D7" s="81">
        <v>23.25</v>
      </c>
      <c r="E7" s="81">
        <v>6.5</v>
      </c>
      <c r="F7" s="81">
        <v>0</v>
      </c>
      <c r="G7" s="81">
        <v>6.25</v>
      </c>
      <c r="H7" s="81">
        <v>9.0833333333333393</v>
      </c>
      <c r="I7" s="81">
        <v>0</v>
      </c>
      <c r="J7" s="81">
        <v>2.3333333333333299</v>
      </c>
      <c r="K7" s="248">
        <v>0</v>
      </c>
    </row>
    <row r="8" spans="1:12" ht="12.75" customHeight="1" x14ac:dyDescent="0.3">
      <c r="A8" s="41" t="s">
        <v>8</v>
      </c>
      <c r="B8" s="81">
        <v>1833.25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248">
        <v>0</v>
      </c>
    </row>
    <row r="9" spans="1:12" ht="12.75" customHeight="1" x14ac:dyDescent="0.3">
      <c r="A9" s="41" t="s">
        <v>9</v>
      </c>
      <c r="B9" s="80">
        <v>2886.8333333333298</v>
      </c>
      <c r="C9" s="81">
        <v>4.5833333333333304</v>
      </c>
      <c r="D9" s="81">
        <v>1.8333333333333299</v>
      </c>
      <c r="E9" s="81">
        <v>1.25</v>
      </c>
      <c r="F9" s="81">
        <v>0.25</v>
      </c>
      <c r="G9" s="81">
        <v>1.1666666666666701</v>
      </c>
      <c r="H9" s="81">
        <v>0</v>
      </c>
      <c r="I9" s="81">
        <v>0</v>
      </c>
      <c r="J9" s="81">
        <v>0.25</v>
      </c>
      <c r="K9" s="248">
        <v>0</v>
      </c>
    </row>
    <row r="10" spans="1:12" ht="12.75" customHeight="1" x14ac:dyDescent="0.3">
      <c r="A10" s="41" t="s">
        <v>10</v>
      </c>
      <c r="B10" s="81">
        <v>1308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248">
        <v>0</v>
      </c>
    </row>
    <row r="11" spans="1:12" ht="12.75" customHeight="1" x14ac:dyDescent="0.3">
      <c r="A11" s="41" t="s">
        <v>11</v>
      </c>
      <c r="B11" s="80">
        <v>273571.859309636</v>
      </c>
      <c r="C11" s="81">
        <v>3035.6158946063902</v>
      </c>
      <c r="D11" s="81">
        <v>342.63741867729698</v>
      </c>
      <c r="E11" s="81">
        <v>950.26505623988703</v>
      </c>
      <c r="F11" s="81">
        <v>211.163989669942</v>
      </c>
      <c r="G11" s="81">
        <v>1129.6415187769201</v>
      </c>
      <c r="H11" s="81">
        <v>384.54263802543898</v>
      </c>
      <c r="I11" s="81">
        <v>91.859371602522302</v>
      </c>
      <c r="J11" s="81">
        <v>29.101990049751201</v>
      </c>
      <c r="K11" s="248">
        <v>0</v>
      </c>
    </row>
    <row r="12" spans="1:12" ht="12.75" customHeight="1" x14ac:dyDescent="0.3">
      <c r="A12" s="41" t="s">
        <v>12</v>
      </c>
      <c r="B12" s="80">
        <v>8646.7357075023792</v>
      </c>
      <c r="C12" s="81">
        <v>3472.8169515669501</v>
      </c>
      <c r="D12" s="81">
        <v>11.633974358974401</v>
      </c>
      <c r="E12" s="81">
        <v>2874.6004510921198</v>
      </c>
      <c r="F12" s="81">
        <v>39.281612060778698</v>
      </c>
      <c r="G12" s="81">
        <v>392.29636752136798</v>
      </c>
      <c r="H12" s="81">
        <v>12.0009615384615</v>
      </c>
      <c r="I12" s="81">
        <v>17.9866096866097</v>
      </c>
      <c r="J12" s="81">
        <v>134.21165716999101</v>
      </c>
      <c r="K12" s="248">
        <v>3.9628205128205098</v>
      </c>
    </row>
    <row r="13" spans="1:12" ht="12.75" customHeight="1" x14ac:dyDescent="0.3">
      <c r="A13" s="41" t="s">
        <v>13</v>
      </c>
      <c r="B13" s="81">
        <v>3450.0378373374201</v>
      </c>
      <c r="C13" s="81">
        <v>109.037110283521</v>
      </c>
      <c r="D13" s="81">
        <v>0</v>
      </c>
      <c r="E13" s="81">
        <v>89.716490379231601</v>
      </c>
      <c r="F13" s="81">
        <v>0</v>
      </c>
      <c r="G13" s="81">
        <v>16.5571790440742</v>
      </c>
      <c r="H13" s="81">
        <v>0</v>
      </c>
      <c r="I13" s="81">
        <v>0</v>
      </c>
      <c r="J13" s="81">
        <v>2.76344086021505</v>
      </c>
      <c r="K13" s="248">
        <v>0</v>
      </c>
    </row>
    <row r="14" spans="1:12" ht="12.75" customHeight="1" x14ac:dyDescent="0.3">
      <c r="A14" s="41" t="s">
        <v>14</v>
      </c>
      <c r="B14" s="80">
        <v>613.41666666666697</v>
      </c>
      <c r="C14" s="81">
        <v>2.9166666666666701</v>
      </c>
      <c r="D14" s="81">
        <v>0.25</v>
      </c>
      <c r="E14" s="81">
        <v>1.75</v>
      </c>
      <c r="F14" s="81">
        <v>0</v>
      </c>
      <c r="G14" s="81">
        <v>0.91666666666666996</v>
      </c>
      <c r="H14" s="81">
        <v>0</v>
      </c>
      <c r="I14" s="81">
        <v>0</v>
      </c>
      <c r="J14" s="81">
        <v>0</v>
      </c>
      <c r="K14" s="248">
        <v>0</v>
      </c>
    </row>
    <row r="15" spans="1:12" ht="12.75" customHeight="1" x14ac:dyDescent="0.3">
      <c r="A15" s="41" t="s">
        <v>76</v>
      </c>
      <c r="B15" s="81">
        <v>5716.7226668169296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248">
        <v>0</v>
      </c>
    </row>
    <row r="16" spans="1:12" ht="12.75" customHeight="1" x14ac:dyDescent="0.3">
      <c r="A16" s="41" t="s">
        <v>15</v>
      </c>
      <c r="B16" s="80">
        <v>8295.4090909090901</v>
      </c>
      <c r="C16" s="81">
        <v>138.21565656565701</v>
      </c>
      <c r="D16" s="81">
        <v>17.204040404040398</v>
      </c>
      <c r="E16" s="81">
        <v>51.295959595959602</v>
      </c>
      <c r="F16" s="81">
        <v>18.012626262626299</v>
      </c>
      <c r="G16" s="81">
        <v>33.091414141414099</v>
      </c>
      <c r="H16" s="81">
        <v>18.399494949495001</v>
      </c>
      <c r="I16" s="81">
        <v>0</v>
      </c>
      <c r="J16" s="81">
        <v>0.72424242424242002</v>
      </c>
      <c r="K16" s="248">
        <v>0</v>
      </c>
    </row>
    <row r="17" spans="1:11" ht="18" customHeight="1" x14ac:dyDescent="0.3">
      <c r="A17" s="41" t="s">
        <v>16</v>
      </c>
      <c r="B17" s="81">
        <v>932.66666666666697</v>
      </c>
      <c r="C17" s="81">
        <v>47.6666666666667</v>
      </c>
      <c r="D17" s="81">
        <v>33.25</v>
      </c>
      <c r="E17" s="81">
        <v>2.6666666666666701</v>
      </c>
      <c r="F17" s="81">
        <v>1.75</v>
      </c>
      <c r="G17" s="81">
        <v>8</v>
      </c>
      <c r="H17" s="81">
        <v>11.5833333333333</v>
      </c>
      <c r="I17" s="81">
        <v>8.3333333333329998E-2</v>
      </c>
      <c r="J17" s="81">
        <v>0.75</v>
      </c>
      <c r="K17" s="248">
        <v>0</v>
      </c>
    </row>
    <row r="18" spans="1:11" ht="12.75" customHeight="1" x14ac:dyDescent="0.3">
      <c r="A18" s="41" t="s">
        <v>17</v>
      </c>
      <c r="B18" s="80">
        <v>164.98328135472201</v>
      </c>
      <c r="C18" s="81">
        <v>2.2555855509036999</v>
      </c>
      <c r="D18" s="81">
        <v>2.2555855509036999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248">
        <v>0</v>
      </c>
    </row>
    <row r="19" spans="1:11" ht="12.75" customHeight="1" x14ac:dyDescent="0.3">
      <c r="A19" s="41" t="s">
        <v>18</v>
      </c>
      <c r="B19" s="80">
        <v>4444.1716824075602</v>
      </c>
      <c r="C19" s="81">
        <v>2</v>
      </c>
      <c r="D19" s="81">
        <v>1.3333333333333299</v>
      </c>
      <c r="E19" s="81">
        <v>0.25</v>
      </c>
      <c r="F19" s="81">
        <v>0</v>
      </c>
      <c r="G19" s="81">
        <v>0.41666666666667002</v>
      </c>
      <c r="H19" s="81">
        <v>0</v>
      </c>
      <c r="I19" s="81">
        <v>0</v>
      </c>
      <c r="J19" s="81">
        <v>0</v>
      </c>
      <c r="K19" s="248">
        <v>0</v>
      </c>
    </row>
    <row r="20" spans="1:11" ht="12.75" customHeight="1" x14ac:dyDescent="0.3">
      <c r="A20" s="41" t="s">
        <v>19</v>
      </c>
      <c r="B20" s="81">
        <v>79.9166666666667</v>
      </c>
      <c r="C20" s="81">
        <v>0.41666666666667002</v>
      </c>
      <c r="D20" s="81">
        <v>0</v>
      </c>
      <c r="E20" s="81">
        <v>0.16666666666666999</v>
      </c>
      <c r="F20" s="81">
        <v>8.3333333333329998E-2</v>
      </c>
      <c r="G20" s="81">
        <v>0.16666666666666999</v>
      </c>
      <c r="H20" s="81">
        <v>0</v>
      </c>
      <c r="I20" s="81">
        <v>0</v>
      </c>
      <c r="J20" s="81">
        <v>0</v>
      </c>
      <c r="K20" s="248">
        <v>0</v>
      </c>
    </row>
    <row r="21" spans="1:11" ht="12.75" customHeight="1" x14ac:dyDescent="0.3">
      <c r="A21" s="41" t="s">
        <v>20</v>
      </c>
      <c r="B21" s="81">
        <v>2108.3660463668698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248">
        <v>0</v>
      </c>
    </row>
    <row r="22" spans="1:11" ht="12.75" customHeight="1" x14ac:dyDescent="0.3">
      <c r="A22" s="41" t="s">
        <v>21</v>
      </c>
      <c r="B22" s="80">
        <v>2771.10513091351</v>
      </c>
      <c r="C22" s="81">
        <v>5.5003360860380299</v>
      </c>
      <c r="D22" s="81">
        <v>1.33342935791563</v>
      </c>
      <c r="E22" s="81">
        <v>3.83358939888612</v>
      </c>
      <c r="F22" s="81">
        <v>0</v>
      </c>
      <c r="G22" s="81">
        <v>0.50001600409705005</v>
      </c>
      <c r="H22" s="81">
        <v>0</v>
      </c>
      <c r="I22" s="81">
        <v>0</v>
      </c>
      <c r="J22" s="81">
        <v>0</v>
      </c>
      <c r="K22" s="248">
        <v>0</v>
      </c>
    </row>
    <row r="23" spans="1:11" ht="12.75" customHeight="1" x14ac:dyDescent="0.3">
      <c r="A23" s="41" t="s">
        <v>22</v>
      </c>
      <c r="B23" s="80">
        <v>4514.3333333333303</v>
      </c>
      <c r="C23" s="81">
        <v>14.25</v>
      </c>
      <c r="D23" s="81">
        <v>0.66666666666666996</v>
      </c>
      <c r="E23" s="81">
        <v>0</v>
      </c>
      <c r="F23" s="81">
        <v>0</v>
      </c>
      <c r="G23" s="81">
        <v>13.5833333333333</v>
      </c>
      <c r="H23" s="81">
        <v>0</v>
      </c>
      <c r="I23" s="81">
        <v>0</v>
      </c>
      <c r="J23" s="81">
        <v>0</v>
      </c>
      <c r="K23" s="248">
        <v>0</v>
      </c>
    </row>
    <row r="24" spans="1:11" ht="12.75" customHeight="1" x14ac:dyDescent="0.3">
      <c r="A24" s="41" t="s">
        <v>23</v>
      </c>
      <c r="B24" s="81">
        <v>2698.0165865088202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248">
        <v>0</v>
      </c>
    </row>
    <row r="25" spans="1:11" ht="12.75" customHeight="1" x14ac:dyDescent="0.3">
      <c r="A25" s="41" t="s">
        <v>24</v>
      </c>
      <c r="B25" s="80">
        <v>4014.6666666666702</v>
      </c>
      <c r="C25" s="81">
        <v>84.3333333333333</v>
      </c>
      <c r="D25" s="81">
        <v>18.5833333333333</v>
      </c>
      <c r="E25" s="81">
        <v>2.0833333333333299</v>
      </c>
      <c r="F25" s="81">
        <v>49.75</v>
      </c>
      <c r="G25" s="81">
        <v>5.4166666666666696</v>
      </c>
      <c r="H25" s="81">
        <v>7</v>
      </c>
      <c r="I25" s="81">
        <v>3</v>
      </c>
      <c r="J25" s="81">
        <v>0</v>
      </c>
      <c r="K25" s="248">
        <v>0</v>
      </c>
    </row>
    <row r="26" spans="1:11" ht="12.75" customHeight="1" x14ac:dyDescent="0.3">
      <c r="A26" s="41" t="s">
        <v>25</v>
      </c>
      <c r="B26" s="80">
        <v>1337.25</v>
      </c>
      <c r="C26" s="81">
        <v>0.25</v>
      </c>
      <c r="D26" s="81">
        <v>0</v>
      </c>
      <c r="E26" s="81">
        <v>8.3333333333329998E-2</v>
      </c>
      <c r="F26" s="81">
        <v>0</v>
      </c>
      <c r="G26" s="81">
        <v>8.3333333333329998E-2</v>
      </c>
      <c r="H26" s="81">
        <v>0</v>
      </c>
      <c r="I26" s="81">
        <v>0</v>
      </c>
      <c r="J26" s="81">
        <v>8.3333333333329998E-2</v>
      </c>
      <c r="K26" s="248">
        <v>0</v>
      </c>
    </row>
    <row r="27" spans="1:11" ht="18" customHeight="1" x14ac:dyDescent="0.3">
      <c r="A27" s="41" t="s">
        <v>26</v>
      </c>
      <c r="B27" s="80">
        <v>17302.666666666701</v>
      </c>
      <c r="C27" s="81">
        <v>653.66666666666697</v>
      </c>
      <c r="D27" s="81">
        <v>44</v>
      </c>
      <c r="E27" s="81">
        <v>555.16666666666697</v>
      </c>
      <c r="F27" s="81">
        <v>1.5</v>
      </c>
      <c r="G27" s="81">
        <v>57.25</v>
      </c>
      <c r="H27" s="81">
        <v>12.5833333333333</v>
      </c>
      <c r="I27" s="81">
        <v>15.75</v>
      </c>
      <c r="J27" s="81">
        <v>2.3333333333333299</v>
      </c>
      <c r="K27" s="248">
        <v>8.3333333333329998E-2</v>
      </c>
    </row>
    <row r="28" spans="1:11" ht="12.75" customHeight="1" x14ac:dyDescent="0.3">
      <c r="A28" s="41" t="s">
        <v>27</v>
      </c>
      <c r="B28" s="80">
        <v>12367.463782885499</v>
      </c>
      <c r="C28" s="81">
        <v>332.25447790338097</v>
      </c>
      <c r="D28" s="81">
        <v>198.84096846205</v>
      </c>
      <c r="E28" s="81">
        <v>42.760116842405303</v>
      </c>
      <c r="F28" s="81">
        <v>22.218842025268401</v>
      </c>
      <c r="G28" s="81">
        <v>55.652597025637803</v>
      </c>
      <c r="H28" s="81">
        <v>131.907523510972</v>
      </c>
      <c r="I28" s="81">
        <v>0</v>
      </c>
      <c r="J28" s="81">
        <v>2.2816091954023001</v>
      </c>
      <c r="K28" s="248">
        <v>0</v>
      </c>
    </row>
    <row r="29" spans="1:11" ht="12.75" customHeight="1" x14ac:dyDescent="0.3">
      <c r="A29" s="41" t="s">
        <v>28</v>
      </c>
      <c r="B29" s="81">
        <v>36581.805222408002</v>
      </c>
      <c r="C29" s="81">
        <v>181.240448673316</v>
      </c>
      <c r="D29" s="81">
        <v>0</v>
      </c>
      <c r="E29" s="81">
        <v>52.452209700222703</v>
      </c>
      <c r="F29" s="81">
        <v>0</v>
      </c>
      <c r="G29" s="81">
        <v>91.004644526496705</v>
      </c>
      <c r="H29" s="81">
        <v>12.629261363636401</v>
      </c>
      <c r="I29" s="81">
        <v>12.5334274952919</v>
      </c>
      <c r="J29" s="81">
        <v>25.250166951305001</v>
      </c>
      <c r="K29" s="248">
        <v>0</v>
      </c>
    </row>
    <row r="30" spans="1:11" ht="12.75" customHeight="1" x14ac:dyDescent="0.3">
      <c r="A30" s="41" t="s">
        <v>29</v>
      </c>
      <c r="B30" s="80">
        <v>6789.7007761437899</v>
      </c>
      <c r="C30" s="81">
        <v>137.08297982654599</v>
      </c>
      <c r="D30" s="81">
        <v>0</v>
      </c>
      <c r="E30" s="81">
        <v>93.233738687782804</v>
      </c>
      <c r="F30" s="81">
        <v>23.190987933635</v>
      </c>
      <c r="G30" s="81">
        <v>24.408653846153801</v>
      </c>
      <c r="H30" s="81">
        <v>0</v>
      </c>
      <c r="I30" s="81">
        <v>3.9627403846153899</v>
      </c>
      <c r="J30" s="81">
        <v>3.9346955128205101</v>
      </c>
      <c r="K30" s="248">
        <v>0</v>
      </c>
    </row>
    <row r="31" spans="1:11" ht="12.75" customHeight="1" x14ac:dyDescent="0.3">
      <c r="A31" s="41" t="s">
        <v>30</v>
      </c>
      <c r="B31" s="80">
        <v>8079.5833333333303</v>
      </c>
      <c r="C31" s="81">
        <v>43.5833333333333</v>
      </c>
      <c r="D31" s="81">
        <v>0.58333333333333004</v>
      </c>
      <c r="E31" s="81">
        <v>5.3333333333333304</v>
      </c>
      <c r="F31" s="81">
        <v>0</v>
      </c>
      <c r="G31" s="81">
        <v>11.5833333333333</v>
      </c>
      <c r="H31" s="81">
        <v>9.1666666666666696</v>
      </c>
      <c r="I31" s="81">
        <v>0</v>
      </c>
      <c r="J31" s="81">
        <v>16.9166666666667</v>
      </c>
      <c r="K31" s="248">
        <v>0</v>
      </c>
    </row>
    <row r="32" spans="1:11" ht="12.75" customHeight="1" x14ac:dyDescent="0.3">
      <c r="A32" s="41" t="s">
        <v>31</v>
      </c>
      <c r="B32" s="80">
        <v>787.89468688594104</v>
      </c>
      <c r="C32" s="81">
        <v>34.985773731797799</v>
      </c>
      <c r="D32" s="81">
        <v>10.427480030729701</v>
      </c>
      <c r="E32" s="81">
        <v>0</v>
      </c>
      <c r="F32" s="81">
        <v>19.039872910942801</v>
      </c>
      <c r="G32" s="81">
        <v>6.6886251926409903</v>
      </c>
      <c r="H32" s="81">
        <v>0</v>
      </c>
      <c r="I32" s="81">
        <v>0</v>
      </c>
      <c r="J32" s="81">
        <v>0</v>
      </c>
      <c r="K32" s="248">
        <v>0</v>
      </c>
    </row>
    <row r="33" spans="1:11" ht="12.75" customHeight="1" x14ac:dyDescent="0.3">
      <c r="A33" s="41" t="s">
        <v>32</v>
      </c>
      <c r="B33" s="80">
        <v>5968.0332093561801</v>
      </c>
      <c r="C33" s="81">
        <v>13.835397974577001</v>
      </c>
      <c r="D33" s="81">
        <v>2.3338225381105202</v>
      </c>
      <c r="E33" s="81">
        <v>2.4173884093134599</v>
      </c>
      <c r="F33" s="81">
        <v>0.66670640836326001</v>
      </c>
      <c r="G33" s="81">
        <v>3.7502465087486101</v>
      </c>
      <c r="H33" s="81">
        <v>2.58377356835843</v>
      </c>
      <c r="I33" s="81">
        <v>8.3343113093140006E-2</v>
      </c>
      <c r="J33" s="81">
        <v>2.1668038121220801</v>
      </c>
      <c r="K33" s="248">
        <v>0</v>
      </c>
    </row>
    <row r="34" spans="1:11" ht="12.75" customHeight="1" x14ac:dyDescent="0.3">
      <c r="A34" s="41" t="s">
        <v>33</v>
      </c>
      <c r="B34" s="80">
        <v>1630.5833333333301</v>
      </c>
      <c r="C34" s="81">
        <v>252.25</v>
      </c>
      <c r="D34" s="81">
        <v>121.916666666667</v>
      </c>
      <c r="E34" s="81">
        <v>81</v>
      </c>
      <c r="F34" s="81">
        <v>22.8333333333333</v>
      </c>
      <c r="G34" s="81">
        <v>29</v>
      </c>
      <c r="H34" s="81">
        <v>0.16666666666666999</v>
      </c>
      <c r="I34" s="81">
        <v>2.5</v>
      </c>
      <c r="J34" s="81">
        <v>3.0833333333333299</v>
      </c>
      <c r="K34" s="248">
        <v>0</v>
      </c>
    </row>
    <row r="35" spans="1:11" ht="12.75" customHeight="1" x14ac:dyDescent="0.3">
      <c r="A35" s="41" t="s">
        <v>34</v>
      </c>
      <c r="B35" s="80">
        <v>1988.20071989998</v>
      </c>
      <c r="C35" s="81">
        <v>0.83348864039758996</v>
      </c>
      <c r="D35" s="81">
        <v>0.16668885339013001</v>
      </c>
      <c r="E35" s="81">
        <v>0</v>
      </c>
      <c r="F35" s="81">
        <v>0</v>
      </c>
      <c r="G35" s="81">
        <v>0.1667110401136</v>
      </c>
      <c r="H35" s="81">
        <v>0</v>
      </c>
      <c r="I35" s="81">
        <v>0.50008874689385996</v>
      </c>
      <c r="J35" s="81">
        <v>0</v>
      </c>
      <c r="K35" s="248">
        <v>0</v>
      </c>
    </row>
    <row r="36" spans="1:11" ht="12.75" customHeight="1" x14ac:dyDescent="0.3">
      <c r="A36" s="41" t="s">
        <v>35</v>
      </c>
      <c r="B36" s="81">
        <v>4964.9181386991704</v>
      </c>
      <c r="C36" s="81">
        <v>6.2981953899531096</v>
      </c>
      <c r="D36" s="81">
        <v>0</v>
      </c>
      <c r="E36" s="81">
        <v>0.75143678160920002</v>
      </c>
      <c r="F36" s="81">
        <v>0</v>
      </c>
      <c r="G36" s="81">
        <v>5.54675860834391</v>
      </c>
      <c r="H36" s="81">
        <v>0</v>
      </c>
      <c r="I36" s="81">
        <v>0</v>
      </c>
      <c r="J36" s="81">
        <v>0</v>
      </c>
      <c r="K36" s="248">
        <v>0</v>
      </c>
    </row>
    <row r="37" spans="1:11" ht="18" customHeight="1" x14ac:dyDescent="0.3">
      <c r="A37" s="41" t="s">
        <v>36</v>
      </c>
      <c r="B37" s="80">
        <v>3044.5833333333298</v>
      </c>
      <c r="C37" s="81">
        <v>56.9166666666667</v>
      </c>
      <c r="D37" s="81">
        <v>2.5</v>
      </c>
      <c r="E37" s="81">
        <v>18.8333333333333</v>
      </c>
      <c r="F37" s="81">
        <v>28.5833333333333</v>
      </c>
      <c r="G37" s="81">
        <v>5</v>
      </c>
      <c r="H37" s="81">
        <v>2.5833333333333299</v>
      </c>
      <c r="I37" s="81">
        <v>0</v>
      </c>
      <c r="J37" s="81">
        <v>1.75</v>
      </c>
      <c r="K37" s="248">
        <v>0</v>
      </c>
    </row>
    <row r="38" spans="1:11" ht="12.75" customHeight="1" x14ac:dyDescent="0.3">
      <c r="A38" s="41" t="s">
        <v>37</v>
      </c>
      <c r="B38" s="80">
        <v>5676.8333333333303</v>
      </c>
      <c r="C38" s="81">
        <v>27.3333333333333</v>
      </c>
      <c r="D38" s="81">
        <v>7.5</v>
      </c>
      <c r="E38" s="81">
        <v>2</v>
      </c>
      <c r="F38" s="81">
        <v>0.25</v>
      </c>
      <c r="G38" s="81">
        <v>17.3333333333333</v>
      </c>
      <c r="H38" s="81">
        <v>0.16666666666666999</v>
      </c>
      <c r="I38" s="81">
        <v>8.3333333333329998E-2</v>
      </c>
      <c r="J38" s="81">
        <v>0</v>
      </c>
      <c r="K38" s="248">
        <v>0</v>
      </c>
    </row>
    <row r="39" spans="1:11" ht="12.75" customHeight="1" x14ac:dyDescent="0.3">
      <c r="A39" s="41" t="s">
        <v>38</v>
      </c>
      <c r="B39" s="80">
        <v>6622.1310090565303</v>
      </c>
      <c r="C39" s="81">
        <v>98.213703095556497</v>
      </c>
      <c r="D39" s="81">
        <v>35.200409885426701</v>
      </c>
      <c r="E39" s="81">
        <v>40.4631708854442</v>
      </c>
      <c r="F39" s="81">
        <v>0.71805555555556</v>
      </c>
      <c r="G39" s="81">
        <v>14.616351631415901</v>
      </c>
      <c r="H39" s="81">
        <v>7.9499105400130103</v>
      </c>
      <c r="I39" s="81">
        <v>0</v>
      </c>
      <c r="J39" s="81">
        <v>0</v>
      </c>
      <c r="K39" s="248">
        <v>0</v>
      </c>
    </row>
    <row r="40" spans="1:11" ht="12.75" customHeight="1" x14ac:dyDescent="0.3">
      <c r="A40" s="41" t="s">
        <v>39</v>
      </c>
      <c r="B40" s="80">
        <v>85667.927772448806</v>
      </c>
      <c r="C40" s="81">
        <v>527.89866320738099</v>
      </c>
      <c r="D40" s="81">
        <v>470.86762678549798</v>
      </c>
      <c r="E40" s="81">
        <v>12.7537878787879</v>
      </c>
      <c r="F40" s="81">
        <v>12.5587027914614</v>
      </c>
      <c r="G40" s="81">
        <v>31.718545751634</v>
      </c>
      <c r="H40" s="81">
        <v>125.47875816993501</v>
      </c>
      <c r="I40" s="81">
        <v>29.099264705882401</v>
      </c>
      <c r="J40" s="81">
        <v>0</v>
      </c>
      <c r="K40" s="248">
        <v>0</v>
      </c>
    </row>
    <row r="41" spans="1:11" ht="12.75" customHeight="1" x14ac:dyDescent="0.3">
      <c r="A41" s="41" t="s">
        <v>40</v>
      </c>
      <c r="B41" s="80">
        <v>4124.8779170319303</v>
      </c>
      <c r="C41" s="81">
        <v>46.398940856425298</v>
      </c>
      <c r="D41" s="81">
        <v>16.110360950357801</v>
      </c>
      <c r="E41" s="81">
        <v>28.0906632394009</v>
      </c>
      <c r="F41" s="81">
        <v>0</v>
      </c>
      <c r="G41" s="81">
        <v>1.140625</v>
      </c>
      <c r="H41" s="81">
        <v>0</v>
      </c>
      <c r="I41" s="81">
        <v>0</v>
      </c>
      <c r="J41" s="81">
        <v>1.0572916666666701</v>
      </c>
      <c r="K41" s="248">
        <v>0</v>
      </c>
    </row>
    <row r="42" spans="1:11" ht="12.75" customHeight="1" x14ac:dyDescent="0.3">
      <c r="A42" s="41" t="s">
        <v>41</v>
      </c>
      <c r="B42" s="80">
        <v>463.40049538579001</v>
      </c>
      <c r="C42" s="81">
        <v>9.6729972989108308</v>
      </c>
      <c r="D42" s="81">
        <v>6.33818692119518</v>
      </c>
      <c r="E42" s="81">
        <v>0.91744696109266999</v>
      </c>
      <c r="F42" s="81">
        <v>0</v>
      </c>
      <c r="G42" s="81">
        <v>1.58368170831149</v>
      </c>
      <c r="H42" s="81">
        <v>0</v>
      </c>
      <c r="I42" s="81">
        <v>0.75026009814200001</v>
      </c>
      <c r="J42" s="81">
        <v>8.3421610169489999E-2</v>
      </c>
      <c r="K42" s="248">
        <v>0</v>
      </c>
    </row>
    <row r="43" spans="1:11" ht="12.75" customHeight="1" x14ac:dyDescent="0.3">
      <c r="A43" s="41" t="s">
        <v>42</v>
      </c>
      <c r="B43" s="80">
        <v>10164.3319139665</v>
      </c>
      <c r="C43" s="81">
        <v>340.196119525722</v>
      </c>
      <c r="D43" s="81">
        <v>220.03760508701501</v>
      </c>
      <c r="E43" s="81">
        <v>15.6331463951042</v>
      </c>
      <c r="F43" s="81">
        <v>0.89666666666667005</v>
      </c>
      <c r="G43" s="81">
        <v>90.620010900745896</v>
      </c>
      <c r="H43" s="81">
        <v>13.9264047619048</v>
      </c>
      <c r="I43" s="81">
        <v>0</v>
      </c>
      <c r="J43" s="81">
        <v>11.595000000000001</v>
      </c>
      <c r="K43" s="248">
        <v>0</v>
      </c>
    </row>
    <row r="44" spans="1:11" ht="12.75" customHeight="1" x14ac:dyDescent="0.3">
      <c r="A44" s="41" t="s">
        <v>43</v>
      </c>
      <c r="B44" s="80">
        <v>1719.4329217454599</v>
      </c>
      <c r="C44" s="81">
        <v>141.18890351116801</v>
      </c>
      <c r="D44" s="81">
        <v>15.2606567756276</v>
      </c>
      <c r="E44" s="81">
        <v>19.930805884669802</v>
      </c>
      <c r="F44" s="81">
        <v>7.3384704927225801</v>
      </c>
      <c r="G44" s="81">
        <v>69.8861038527061</v>
      </c>
      <c r="H44" s="81">
        <v>0</v>
      </c>
      <c r="I44" s="81">
        <v>27.355285208954299</v>
      </c>
      <c r="J44" s="81">
        <v>2.5016347997205699</v>
      </c>
      <c r="K44" s="248">
        <v>0</v>
      </c>
    </row>
    <row r="45" spans="1:11" ht="12.75" customHeight="1" x14ac:dyDescent="0.3">
      <c r="A45" s="41" t="s">
        <v>44</v>
      </c>
      <c r="B45" s="80">
        <v>34987.9790442632</v>
      </c>
      <c r="C45" s="81">
        <v>64.754330762364901</v>
      </c>
      <c r="D45" s="81">
        <v>17.917382125610601</v>
      </c>
      <c r="E45" s="81">
        <v>28.670244836779101</v>
      </c>
      <c r="F45" s="81">
        <v>0.25</v>
      </c>
      <c r="G45" s="81">
        <v>5.7500185666542896</v>
      </c>
      <c r="H45" s="81">
        <v>0.58333333333333004</v>
      </c>
      <c r="I45" s="81">
        <v>3.5833518999876199</v>
      </c>
      <c r="J45" s="81">
        <v>8.0833333333333393</v>
      </c>
      <c r="K45" s="248">
        <v>0</v>
      </c>
    </row>
    <row r="46" spans="1:11" ht="12.75" customHeight="1" x14ac:dyDescent="0.3">
      <c r="A46" s="41" t="s">
        <v>45</v>
      </c>
      <c r="B46" s="81">
        <v>21553.4945717099</v>
      </c>
      <c r="C46" s="81">
        <v>407.85124239684598</v>
      </c>
      <c r="D46" s="81">
        <v>0</v>
      </c>
      <c r="E46" s="81">
        <v>189.07622579298101</v>
      </c>
      <c r="F46" s="81">
        <v>123.10093455275501</v>
      </c>
      <c r="G46" s="81">
        <v>42.147565524708398</v>
      </c>
      <c r="H46" s="81">
        <v>53.858277532690899</v>
      </c>
      <c r="I46" s="81">
        <v>0</v>
      </c>
      <c r="J46" s="81">
        <v>0</v>
      </c>
      <c r="K46" s="248">
        <v>0</v>
      </c>
    </row>
    <row r="47" spans="1:11" ht="18" customHeight="1" x14ac:dyDescent="0.3">
      <c r="A47" s="41" t="s">
        <v>46</v>
      </c>
      <c r="B47" s="80">
        <v>3974.5163131122099</v>
      </c>
      <c r="C47" s="81">
        <v>5.0261980709349103</v>
      </c>
      <c r="D47" s="81">
        <v>3.3587339561023799</v>
      </c>
      <c r="E47" s="81">
        <v>0</v>
      </c>
      <c r="F47" s="81">
        <v>0</v>
      </c>
      <c r="G47" s="81">
        <v>1.66746411483254</v>
      </c>
      <c r="H47" s="81">
        <v>0</v>
      </c>
      <c r="I47" s="81">
        <v>0</v>
      </c>
      <c r="J47" s="81">
        <v>0</v>
      </c>
      <c r="K47" s="248">
        <v>0</v>
      </c>
    </row>
    <row r="48" spans="1:11" ht="12.75" customHeight="1" x14ac:dyDescent="0.3">
      <c r="A48" s="41" t="s">
        <v>47</v>
      </c>
      <c r="B48" s="80">
        <v>2685.7656806998102</v>
      </c>
      <c r="C48" s="81">
        <v>124.686519217034</v>
      </c>
      <c r="D48" s="81">
        <v>1.42004045463614</v>
      </c>
      <c r="E48" s="81">
        <v>87.823187841008206</v>
      </c>
      <c r="F48" s="81">
        <v>0.33429083271559001</v>
      </c>
      <c r="G48" s="81">
        <v>4.0019149987645202</v>
      </c>
      <c r="H48" s="81">
        <v>8.3333333333329998E-2</v>
      </c>
      <c r="I48" s="81">
        <v>26.8459611463553</v>
      </c>
      <c r="J48" s="81">
        <v>4.5111239435538302</v>
      </c>
      <c r="K48" s="248">
        <v>0</v>
      </c>
    </row>
    <row r="49" spans="1:11" ht="12.75" customHeight="1" x14ac:dyDescent="0.3">
      <c r="A49" s="41" t="s">
        <v>48</v>
      </c>
      <c r="B49" s="80">
        <v>2576.2122012732002</v>
      </c>
      <c r="C49" s="81">
        <v>3.1003356735928902</v>
      </c>
      <c r="D49" s="81">
        <v>0.35451977401130003</v>
      </c>
      <c r="E49" s="81">
        <v>0</v>
      </c>
      <c r="F49" s="81">
        <v>2.74581589958159</v>
      </c>
      <c r="G49" s="81">
        <v>0</v>
      </c>
      <c r="H49" s="81">
        <v>0</v>
      </c>
      <c r="I49" s="81">
        <v>0</v>
      </c>
      <c r="J49" s="81">
        <v>0</v>
      </c>
      <c r="K49" s="248">
        <v>0</v>
      </c>
    </row>
    <row r="50" spans="1:11" ht="12.75" customHeight="1" x14ac:dyDescent="0.3">
      <c r="A50" s="41" t="s">
        <v>49</v>
      </c>
      <c r="B50" s="81">
        <v>383.41906402427998</v>
      </c>
      <c r="C50" s="81">
        <v>33.938885852812497</v>
      </c>
      <c r="D50" s="81">
        <v>0</v>
      </c>
      <c r="E50" s="81">
        <v>6.2983322390841598</v>
      </c>
      <c r="F50" s="81">
        <v>26.433645848651501</v>
      </c>
      <c r="G50" s="81">
        <v>0</v>
      </c>
      <c r="H50" s="81">
        <v>0</v>
      </c>
      <c r="I50" s="81">
        <v>0.3340395480226</v>
      </c>
      <c r="J50" s="81">
        <v>1.0395348837209299</v>
      </c>
      <c r="K50" s="248">
        <v>0</v>
      </c>
    </row>
    <row r="51" spans="1:11" ht="12.75" customHeight="1" x14ac:dyDescent="0.3">
      <c r="A51" s="41" t="s">
        <v>50</v>
      </c>
      <c r="B51" s="80">
        <v>6332.6406510136403</v>
      </c>
      <c r="C51" s="81">
        <v>178.58602948990301</v>
      </c>
      <c r="D51" s="81">
        <v>7.9737428106072201</v>
      </c>
      <c r="E51" s="81">
        <v>15.369607684607701</v>
      </c>
      <c r="F51" s="81">
        <v>20.1645494147375</v>
      </c>
      <c r="G51" s="81">
        <v>23.595717703435302</v>
      </c>
      <c r="H51" s="81">
        <v>134.154987263278</v>
      </c>
      <c r="I51" s="81">
        <v>0</v>
      </c>
      <c r="J51" s="81">
        <v>0.18398268398268</v>
      </c>
      <c r="K51" s="248">
        <v>7.8417602996254701</v>
      </c>
    </row>
    <row r="52" spans="1:11" ht="12.75" customHeight="1" x14ac:dyDescent="0.3">
      <c r="A52" s="41" t="s">
        <v>51</v>
      </c>
      <c r="B52" s="81">
        <v>7347.8812462576398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248">
        <v>0</v>
      </c>
    </row>
    <row r="53" spans="1:11" ht="12.75" customHeight="1" x14ac:dyDescent="0.3">
      <c r="A53" s="41" t="s">
        <v>52</v>
      </c>
      <c r="B53" s="80">
        <v>1238.5454348306901</v>
      </c>
      <c r="C53" s="81">
        <v>8.2251563058866992</v>
      </c>
      <c r="D53" s="81">
        <v>0.25268705477769998</v>
      </c>
      <c r="E53" s="81">
        <v>1.09959254566381</v>
      </c>
      <c r="F53" s="81">
        <v>0</v>
      </c>
      <c r="G53" s="81">
        <v>5.85210561159787</v>
      </c>
      <c r="H53" s="81">
        <v>1.27757387958832</v>
      </c>
      <c r="I53" s="81">
        <v>8.4579710144930001E-2</v>
      </c>
      <c r="J53" s="81">
        <v>8.4774011299439997E-2</v>
      </c>
      <c r="K53" s="248">
        <v>0</v>
      </c>
    </row>
    <row r="54" spans="1:11" ht="12.75" customHeight="1" x14ac:dyDescent="0.3">
      <c r="A54" s="41" t="s">
        <v>53</v>
      </c>
      <c r="B54" s="80">
        <v>1448.4166666666699</v>
      </c>
      <c r="C54" s="81">
        <v>10.0833333333333</v>
      </c>
      <c r="D54" s="81">
        <v>0.66666666666666996</v>
      </c>
      <c r="E54" s="81">
        <v>0.83333333333333004</v>
      </c>
      <c r="F54" s="81">
        <v>4.8333333333333304</v>
      </c>
      <c r="G54" s="81">
        <v>1.25</v>
      </c>
      <c r="H54" s="81">
        <v>0.16666666666666999</v>
      </c>
      <c r="I54" s="81">
        <v>0</v>
      </c>
      <c r="J54" s="81">
        <v>2.3333333333333299</v>
      </c>
      <c r="K54" s="248">
        <v>0</v>
      </c>
    </row>
    <row r="55" spans="1:11" ht="12.75" customHeight="1" x14ac:dyDescent="0.3">
      <c r="A55" s="41" t="s">
        <v>54</v>
      </c>
      <c r="B55" s="80">
        <v>61.75</v>
      </c>
      <c r="C55" s="81">
        <v>1.6666666666666701</v>
      </c>
      <c r="D55" s="81">
        <v>0.91666666666666996</v>
      </c>
      <c r="E55" s="81">
        <v>0</v>
      </c>
      <c r="F55" s="81">
        <v>0.41666666666667002</v>
      </c>
      <c r="G55" s="81">
        <v>0</v>
      </c>
      <c r="H55" s="81">
        <v>0.16666666666666999</v>
      </c>
      <c r="I55" s="81">
        <v>0.16666666666666999</v>
      </c>
      <c r="J55" s="81">
        <v>0</v>
      </c>
      <c r="K55" s="248">
        <v>0</v>
      </c>
    </row>
    <row r="56" spans="1:11" ht="12.75" customHeight="1" x14ac:dyDescent="0.3">
      <c r="A56" s="41" t="s">
        <v>55</v>
      </c>
      <c r="B56" s="81">
        <v>8320.75</v>
      </c>
      <c r="C56" s="81">
        <v>10.25</v>
      </c>
      <c r="D56" s="81">
        <v>0</v>
      </c>
      <c r="E56" s="81">
        <v>1.4166666666666701</v>
      </c>
      <c r="F56" s="81">
        <v>5.8333333333333304</v>
      </c>
      <c r="G56" s="81">
        <v>2.9166666666666701</v>
      </c>
      <c r="H56" s="81">
        <v>8.3333333333329998E-2</v>
      </c>
      <c r="I56" s="81">
        <v>0</v>
      </c>
      <c r="J56" s="81">
        <v>0</v>
      </c>
      <c r="K56" s="248">
        <v>0</v>
      </c>
    </row>
    <row r="57" spans="1:11" ht="18" customHeight="1" x14ac:dyDescent="0.3">
      <c r="A57" s="41" t="s">
        <v>56</v>
      </c>
      <c r="B57" s="80">
        <v>34755.583333333299</v>
      </c>
      <c r="C57" s="81">
        <v>586.83333333333303</v>
      </c>
      <c r="D57" s="81">
        <v>14.75</v>
      </c>
      <c r="E57" s="81">
        <v>275.91666666666703</v>
      </c>
      <c r="F57" s="81">
        <v>26.3333333333333</v>
      </c>
      <c r="G57" s="81">
        <v>82.8333333333333</v>
      </c>
      <c r="H57" s="81">
        <v>175.666666666667</v>
      </c>
      <c r="I57" s="81">
        <v>15.75</v>
      </c>
      <c r="J57" s="81">
        <v>32.4166666666667</v>
      </c>
      <c r="K57" s="248">
        <v>0</v>
      </c>
    </row>
    <row r="58" spans="1:11" ht="12.75" customHeight="1" x14ac:dyDescent="0.3">
      <c r="A58" s="41" t="s">
        <v>57</v>
      </c>
      <c r="B58" s="80">
        <v>1452.91458333333</v>
      </c>
      <c r="C58" s="81">
        <v>56.938611111111101</v>
      </c>
      <c r="D58" s="81">
        <v>3.2772222222222198</v>
      </c>
      <c r="E58" s="81">
        <v>25.350833333333298</v>
      </c>
      <c r="F58" s="81">
        <v>8.3641666666666694</v>
      </c>
      <c r="G58" s="81">
        <v>15.6677777777778</v>
      </c>
      <c r="H58" s="81">
        <v>1.11083333333333</v>
      </c>
      <c r="I58" s="81">
        <v>0.68527777777777998</v>
      </c>
      <c r="J58" s="81">
        <v>3.5874999999999999</v>
      </c>
      <c r="K58" s="248">
        <v>0</v>
      </c>
    </row>
    <row r="59" spans="1:11" ht="12.75" customHeight="1" x14ac:dyDescent="0.3">
      <c r="A59" s="41" t="s">
        <v>58</v>
      </c>
      <c r="B59" s="80">
        <v>5482.25</v>
      </c>
      <c r="C59" s="81">
        <v>42.5833333333333</v>
      </c>
      <c r="D59" s="81">
        <v>15.8333333333333</v>
      </c>
      <c r="E59" s="81">
        <v>24.4166666666667</v>
      </c>
      <c r="F59" s="81">
        <v>0</v>
      </c>
      <c r="G59" s="81">
        <v>4.0833333333333304</v>
      </c>
      <c r="H59" s="81">
        <v>0</v>
      </c>
      <c r="I59" s="81">
        <v>0</v>
      </c>
      <c r="J59" s="81">
        <v>0.83333333333333004</v>
      </c>
      <c r="K59" s="248">
        <v>0</v>
      </c>
    </row>
    <row r="60" spans="1:11" ht="12.75" customHeight="1" x14ac:dyDescent="0.3">
      <c r="A60" s="42" t="s">
        <v>59</v>
      </c>
      <c r="B60" s="82">
        <v>261.91666666666703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249">
        <v>0</v>
      </c>
    </row>
    <row r="61" spans="1:11" ht="12.75" customHeight="1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246"/>
    </row>
    <row r="62" spans="1:11" ht="15" customHeight="1" x14ac:dyDescent="0.25"/>
    <row r="63" spans="1:11" ht="15" customHeight="1" x14ac:dyDescent="0.25"/>
  </sheetData>
  <pageMargins left="0.25" right="0.25" top="0.25" bottom="0.25" header="0.3" footer="0.3"/>
  <pageSetup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62"/>
  <sheetViews>
    <sheetView zoomScale="85" zoomScaleNormal="85" zoomScaleSheetLayoutView="111" workbookViewId="0"/>
  </sheetViews>
  <sheetFormatPr defaultColWidth="9.08984375" defaultRowHeight="12.5" x14ac:dyDescent="0.25"/>
  <cols>
    <col min="1" max="1" width="15.7265625" style="2" customWidth="1"/>
    <col min="2" max="2" width="11.26953125" style="2" bestFit="1" customWidth="1"/>
    <col min="3" max="3" width="9.08984375" style="2"/>
    <col min="4" max="4" width="11.26953125" style="2" bestFit="1" customWidth="1"/>
    <col min="5" max="5" width="11.7265625" style="2" bestFit="1" customWidth="1"/>
    <col min="6" max="6" width="9.7265625" style="2" bestFit="1" customWidth="1"/>
    <col min="7" max="7" width="12.6328125" style="2" bestFit="1" customWidth="1"/>
    <col min="8" max="8" width="11.90625" style="2" bestFit="1" customWidth="1"/>
    <col min="9" max="9" width="10.453125" style="2" bestFit="1" customWidth="1"/>
    <col min="10" max="10" width="10.7265625" style="2" bestFit="1" customWidth="1"/>
    <col min="11" max="16384" width="9.08984375" style="2"/>
  </cols>
  <sheetData>
    <row r="1" spans="1:10" s="111" customFormat="1" ht="13" x14ac:dyDescent="0.3">
      <c r="A1" s="179" t="s">
        <v>213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111" customFormat="1" ht="13" x14ac:dyDescent="0.3">
      <c r="A2" s="179" t="s">
        <v>178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0" s="3" customFormat="1" ht="40" customHeight="1" x14ac:dyDescent="0.3">
      <c r="A5" s="77" t="s">
        <v>0</v>
      </c>
      <c r="B5" s="78" t="s">
        <v>93</v>
      </c>
      <c r="C5" s="78" t="s">
        <v>90</v>
      </c>
      <c r="D5" s="78" t="s">
        <v>94</v>
      </c>
      <c r="E5" s="78" t="s">
        <v>95</v>
      </c>
      <c r="F5" s="78" t="s">
        <v>96</v>
      </c>
      <c r="G5" s="78" t="s">
        <v>97</v>
      </c>
      <c r="H5" s="78" t="s">
        <v>98</v>
      </c>
      <c r="I5" s="78" t="s">
        <v>99</v>
      </c>
      <c r="J5" s="83" t="s">
        <v>88</v>
      </c>
    </row>
    <row r="6" spans="1:10" ht="12.75" customHeight="1" x14ac:dyDescent="0.3">
      <c r="A6" s="33" t="s">
        <v>3</v>
      </c>
      <c r="B6" s="84">
        <v>3386.7375430819002</v>
      </c>
      <c r="C6" s="84">
        <v>14257.596388043101</v>
      </c>
      <c r="D6" s="84">
        <v>1406.65772816924</v>
      </c>
      <c r="E6" s="84">
        <v>5405.1474513880003</v>
      </c>
      <c r="F6" s="84">
        <v>1493.73119607883</v>
      </c>
      <c r="G6" s="84">
        <v>552.348176853778</v>
      </c>
      <c r="H6" s="84">
        <v>599.04703529606604</v>
      </c>
      <c r="I6" s="84">
        <v>39.626015557476201</v>
      </c>
      <c r="J6" s="85">
        <f>SUM(B6:I6)</f>
        <v>27140.891534468388</v>
      </c>
    </row>
    <row r="7" spans="1:10" ht="18" customHeight="1" x14ac:dyDescent="0.3">
      <c r="A7" s="41" t="s">
        <v>7</v>
      </c>
      <c r="B7" s="84">
        <v>43.5833333333333</v>
      </c>
      <c r="C7" s="84">
        <v>13.8333333333333</v>
      </c>
      <c r="D7" s="84">
        <v>0</v>
      </c>
      <c r="E7" s="84">
        <v>11.9166666666667</v>
      </c>
      <c r="F7" s="84">
        <v>16.75</v>
      </c>
      <c r="G7" s="84">
        <v>0</v>
      </c>
      <c r="H7" s="84">
        <v>4.8333333333333304</v>
      </c>
      <c r="I7" s="84">
        <v>0</v>
      </c>
      <c r="J7" s="39">
        <v>130.83333332999999</v>
      </c>
    </row>
    <row r="8" spans="1:10" ht="12.75" customHeight="1" x14ac:dyDescent="0.3">
      <c r="A8" s="41" t="s">
        <v>8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44">
        <v>0</v>
      </c>
    </row>
    <row r="9" spans="1:10" ht="12.75" customHeight="1" x14ac:dyDescent="0.3">
      <c r="A9" s="41" t="s">
        <v>9</v>
      </c>
      <c r="B9" s="84">
        <v>11.9166666666667</v>
      </c>
      <c r="C9" s="84">
        <v>6.5</v>
      </c>
      <c r="D9" s="84">
        <v>1.75</v>
      </c>
      <c r="E9" s="84">
        <v>8.5</v>
      </c>
      <c r="F9" s="84">
        <v>0</v>
      </c>
      <c r="G9" s="84">
        <v>0</v>
      </c>
      <c r="H9" s="84">
        <v>1.4166666666666701</v>
      </c>
      <c r="I9" s="84">
        <v>0</v>
      </c>
      <c r="J9" s="44">
        <v>94.333333332999999</v>
      </c>
    </row>
    <row r="10" spans="1:10" ht="12.75" customHeight="1" x14ac:dyDescent="0.3">
      <c r="A10" s="41" t="s">
        <v>10</v>
      </c>
      <c r="B10" s="84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44">
        <v>0</v>
      </c>
    </row>
    <row r="11" spans="1:10" ht="12.75" customHeight="1" x14ac:dyDescent="0.3">
      <c r="A11" s="41" t="s">
        <v>11</v>
      </c>
      <c r="B11" s="84">
        <v>765.10543063937598</v>
      </c>
      <c r="C11" s="84">
        <v>1500.42562282173</v>
      </c>
      <c r="D11" s="84">
        <v>211.163989669942</v>
      </c>
      <c r="E11" s="84">
        <v>1620.6634104734801</v>
      </c>
      <c r="F11" s="84">
        <v>442.74661812494202</v>
      </c>
      <c r="G11" s="84">
        <v>244.85540334855401</v>
      </c>
      <c r="H11" s="84">
        <v>29.101990049751201</v>
      </c>
      <c r="I11" s="84">
        <v>0</v>
      </c>
      <c r="J11" s="39">
        <v>7165.9495257999997</v>
      </c>
    </row>
    <row r="12" spans="1:10" ht="12.75" customHeight="1" x14ac:dyDescent="0.3">
      <c r="A12" s="41" t="s">
        <v>12</v>
      </c>
      <c r="B12" s="84">
        <v>54.3589743589744</v>
      </c>
      <c r="C12" s="84">
        <v>8745.4138651472003</v>
      </c>
      <c r="D12" s="84">
        <v>94.008095916429298</v>
      </c>
      <c r="E12" s="84">
        <v>1029.80930674264</v>
      </c>
      <c r="F12" s="84">
        <v>24.001923076923099</v>
      </c>
      <c r="G12" s="84">
        <v>76.858119658119705</v>
      </c>
      <c r="H12" s="84">
        <v>322.88292972459601</v>
      </c>
      <c r="I12" s="84">
        <v>7.9256410256410303</v>
      </c>
      <c r="J12" s="39">
        <v>10071.468478000001</v>
      </c>
    </row>
    <row r="13" spans="1:10" ht="12.75" customHeight="1" x14ac:dyDescent="0.3">
      <c r="A13" s="41" t="s">
        <v>13</v>
      </c>
      <c r="B13" s="84">
        <v>0</v>
      </c>
      <c r="C13" s="84">
        <v>166.249376216245</v>
      </c>
      <c r="D13" s="84">
        <v>0</v>
      </c>
      <c r="E13" s="84">
        <v>30.349935011225298</v>
      </c>
      <c r="F13" s="84">
        <v>0</v>
      </c>
      <c r="G13" s="84">
        <v>0</v>
      </c>
      <c r="H13" s="84">
        <v>5.5268817204301097</v>
      </c>
      <c r="I13" s="84">
        <v>0</v>
      </c>
      <c r="J13" s="39">
        <v>320.49062636999997</v>
      </c>
    </row>
    <row r="14" spans="1:10" ht="12.75" customHeight="1" x14ac:dyDescent="0.3">
      <c r="A14" s="41" t="s">
        <v>14</v>
      </c>
      <c r="B14" s="84">
        <v>2.1666666666666701</v>
      </c>
      <c r="C14" s="84">
        <v>5.5</v>
      </c>
      <c r="D14" s="84">
        <v>0</v>
      </c>
      <c r="E14" s="84">
        <v>1.75</v>
      </c>
      <c r="F14" s="84">
        <v>0</v>
      </c>
      <c r="G14" s="84">
        <v>0</v>
      </c>
      <c r="H14" s="84">
        <v>0</v>
      </c>
      <c r="I14" s="84">
        <v>0</v>
      </c>
      <c r="J14" s="39">
        <v>2</v>
      </c>
    </row>
    <row r="15" spans="1:10" ht="12.75" customHeight="1" x14ac:dyDescent="0.3">
      <c r="A15" s="41" t="s">
        <v>76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44">
        <v>0</v>
      </c>
    </row>
    <row r="16" spans="1:10" ht="12.75" customHeight="1" x14ac:dyDescent="0.3">
      <c r="A16" s="41" t="s">
        <v>15</v>
      </c>
      <c r="B16" s="84">
        <v>34.258080808080798</v>
      </c>
      <c r="C16" s="84">
        <v>197.22272727272701</v>
      </c>
      <c r="D16" s="84">
        <v>70.758080808080805</v>
      </c>
      <c r="E16" s="84">
        <v>100.033333333333</v>
      </c>
      <c r="F16" s="84">
        <v>36.648989898989903</v>
      </c>
      <c r="G16" s="84">
        <v>0</v>
      </c>
      <c r="H16" s="84">
        <v>2.75757575757576</v>
      </c>
      <c r="I16" s="84">
        <v>0</v>
      </c>
      <c r="J16" s="39">
        <v>524.47474747000001</v>
      </c>
    </row>
    <row r="17" spans="1:10" ht="18" customHeight="1" x14ac:dyDescent="0.3">
      <c r="A17" s="41" t="s">
        <v>16</v>
      </c>
      <c r="B17" s="84">
        <v>80.25</v>
      </c>
      <c r="C17" s="84">
        <v>6.75</v>
      </c>
      <c r="D17" s="84">
        <v>3.75</v>
      </c>
      <c r="E17" s="84">
        <v>18.3333333333333</v>
      </c>
      <c r="F17" s="84">
        <v>18.1666666666667</v>
      </c>
      <c r="G17" s="84">
        <v>8.3333333333329998E-2</v>
      </c>
      <c r="H17" s="84">
        <v>1.75</v>
      </c>
      <c r="I17" s="84">
        <v>0</v>
      </c>
      <c r="J17" s="44">
        <v>186.5</v>
      </c>
    </row>
    <row r="18" spans="1:10" ht="12.75" customHeight="1" x14ac:dyDescent="0.3">
      <c r="A18" s="41" t="s">
        <v>17</v>
      </c>
      <c r="B18" s="84">
        <v>6.7665015145712601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39">
        <v>27.821511476000001</v>
      </c>
    </row>
    <row r="19" spans="1:10" ht="12.75" customHeight="1" x14ac:dyDescent="0.3">
      <c r="A19" s="41" t="s">
        <v>18</v>
      </c>
      <c r="B19" s="84">
        <v>2.9166666666666701</v>
      </c>
      <c r="C19" s="84">
        <v>0.5</v>
      </c>
      <c r="D19" s="84">
        <v>0</v>
      </c>
      <c r="E19" s="84">
        <v>0.5</v>
      </c>
      <c r="F19" s="84">
        <v>0</v>
      </c>
      <c r="G19" s="84">
        <v>0</v>
      </c>
      <c r="H19" s="84">
        <v>0</v>
      </c>
      <c r="I19" s="84">
        <v>0</v>
      </c>
      <c r="J19" s="39">
        <v>21.5</v>
      </c>
    </row>
    <row r="20" spans="1:10" ht="12.75" customHeight="1" x14ac:dyDescent="0.3">
      <c r="A20" s="41" t="s">
        <v>19</v>
      </c>
      <c r="B20" s="84">
        <v>0</v>
      </c>
      <c r="C20" s="84">
        <v>0.33333333333332998</v>
      </c>
      <c r="D20" s="84">
        <v>0.16666666666666999</v>
      </c>
      <c r="E20" s="84">
        <v>0.25</v>
      </c>
      <c r="F20" s="84">
        <v>0</v>
      </c>
      <c r="G20" s="84">
        <v>0</v>
      </c>
      <c r="H20" s="84">
        <v>0</v>
      </c>
      <c r="I20" s="84">
        <v>0</v>
      </c>
      <c r="J20" s="44">
        <v>2.3333333333000001</v>
      </c>
    </row>
    <row r="21" spans="1:10" ht="12.75" customHeight="1" x14ac:dyDescent="0.3">
      <c r="A21" s="41" t="s">
        <v>20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44">
        <v>33.082539683</v>
      </c>
    </row>
    <row r="22" spans="1:10" ht="12.75" customHeight="1" x14ac:dyDescent="0.3">
      <c r="A22" s="41" t="s">
        <v>21</v>
      </c>
      <c r="B22" s="84">
        <v>2.0834293579156302</v>
      </c>
      <c r="C22" s="84">
        <v>6.0836374111772598</v>
      </c>
      <c r="D22" s="84">
        <v>0</v>
      </c>
      <c r="E22" s="84">
        <v>1.0000320081941001</v>
      </c>
      <c r="F22" s="84">
        <v>0</v>
      </c>
      <c r="G22" s="84">
        <v>0</v>
      </c>
      <c r="H22" s="84">
        <v>0</v>
      </c>
      <c r="I22" s="84">
        <v>0</v>
      </c>
      <c r="J22" s="39">
        <v>10.416814363</v>
      </c>
    </row>
    <row r="23" spans="1:10" ht="12.75" customHeight="1" x14ac:dyDescent="0.3">
      <c r="A23" s="41" t="s">
        <v>22</v>
      </c>
      <c r="B23" s="84">
        <v>1.5833333333333299</v>
      </c>
      <c r="C23" s="84">
        <v>0</v>
      </c>
      <c r="D23" s="84">
        <v>0</v>
      </c>
      <c r="E23" s="84">
        <v>31.4166666666667</v>
      </c>
      <c r="F23" s="84">
        <v>0</v>
      </c>
      <c r="G23" s="84">
        <v>0</v>
      </c>
      <c r="H23" s="84">
        <v>0</v>
      </c>
      <c r="I23" s="84">
        <v>0</v>
      </c>
      <c r="J23" s="39">
        <v>39.75</v>
      </c>
    </row>
    <row r="24" spans="1:10" ht="12.75" customHeight="1" x14ac:dyDescent="0.3">
      <c r="A24" s="41" t="s">
        <v>23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44">
        <v>0</v>
      </c>
    </row>
    <row r="25" spans="1:10" ht="12.75" customHeight="1" x14ac:dyDescent="0.3">
      <c r="A25" s="41" t="s">
        <v>24</v>
      </c>
      <c r="B25" s="84">
        <v>50.8333333333333</v>
      </c>
      <c r="C25" s="84">
        <v>6.0833333333333401</v>
      </c>
      <c r="D25" s="84">
        <v>158.166666666667</v>
      </c>
      <c r="E25" s="84">
        <v>15.5833333333333</v>
      </c>
      <c r="F25" s="84">
        <v>21.0833333333333</v>
      </c>
      <c r="G25" s="84">
        <v>8</v>
      </c>
      <c r="H25" s="84">
        <v>0</v>
      </c>
      <c r="I25" s="84">
        <v>0</v>
      </c>
      <c r="J25" s="39">
        <v>348.5</v>
      </c>
    </row>
    <row r="26" spans="1:10" ht="12.75" customHeight="1" x14ac:dyDescent="0.3">
      <c r="A26" s="41" t="s">
        <v>25</v>
      </c>
      <c r="B26" s="84">
        <v>0</v>
      </c>
      <c r="C26" s="84">
        <v>0.16666666666666999</v>
      </c>
      <c r="D26" s="84">
        <v>0</v>
      </c>
      <c r="E26" s="84">
        <v>8.3333333333329998E-2</v>
      </c>
      <c r="F26" s="84">
        <v>0</v>
      </c>
      <c r="G26" s="84">
        <v>0</v>
      </c>
      <c r="H26" s="84">
        <v>0.25</v>
      </c>
      <c r="I26" s="84">
        <v>0</v>
      </c>
      <c r="J26" s="39">
        <v>6.0833333332999997</v>
      </c>
    </row>
    <row r="27" spans="1:10" ht="18" customHeight="1" x14ac:dyDescent="0.3">
      <c r="A27" s="41" t="s">
        <v>26</v>
      </c>
      <c r="B27" s="84">
        <v>82.0833333333333</v>
      </c>
      <c r="C27" s="84">
        <v>1235.4166666666699</v>
      </c>
      <c r="D27" s="84">
        <v>2.0833333333333299</v>
      </c>
      <c r="E27" s="84">
        <v>82.4166666666667</v>
      </c>
      <c r="F27" s="84">
        <v>20.8333333333333</v>
      </c>
      <c r="G27" s="84">
        <v>17.3333333333333</v>
      </c>
      <c r="H27" s="84">
        <v>4.4166666666666696</v>
      </c>
      <c r="I27" s="84">
        <v>0.33333333333332998</v>
      </c>
      <c r="J27" s="39">
        <v>1772.4237020999999</v>
      </c>
    </row>
    <row r="28" spans="1:10" ht="12.75" customHeight="1" x14ac:dyDescent="0.3">
      <c r="A28" s="41" t="s">
        <v>27</v>
      </c>
      <c r="B28" s="84">
        <v>292.22076565023298</v>
      </c>
      <c r="C28" s="84">
        <v>83.9766908900922</v>
      </c>
      <c r="D28" s="84">
        <v>56.041179823311502</v>
      </c>
      <c r="E28" s="84">
        <v>131.010618198706</v>
      </c>
      <c r="F28" s="84">
        <v>168.11371948323401</v>
      </c>
      <c r="G28" s="84">
        <v>0</v>
      </c>
      <c r="H28" s="84">
        <v>2.2816091954023001</v>
      </c>
      <c r="I28" s="84">
        <v>0</v>
      </c>
      <c r="J28" s="39">
        <v>1923.6468795000001</v>
      </c>
    </row>
    <row r="29" spans="1:10" ht="12.75" customHeight="1" x14ac:dyDescent="0.3">
      <c r="A29" s="41" t="s">
        <v>28</v>
      </c>
      <c r="B29" s="84">
        <v>0</v>
      </c>
      <c r="C29" s="84">
        <v>200.48971431386499</v>
      </c>
      <c r="D29" s="84">
        <v>0</v>
      </c>
      <c r="E29" s="84">
        <v>664.79262673656797</v>
      </c>
      <c r="F29" s="84">
        <v>12.629261363636401</v>
      </c>
      <c r="G29" s="84">
        <v>12.5334274952919</v>
      </c>
      <c r="H29" s="84">
        <v>50.500333902609903</v>
      </c>
      <c r="I29" s="84">
        <v>0</v>
      </c>
      <c r="J29" s="39">
        <v>1316.7913876</v>
      </c>
    </row>
    <row r="30" spans="1:10" ht="12.75" customHeight="1" x14ac:dyDescent="0.3">
      <c r="A30" s="41" t="s">
        <v>29</v>
      </c>
      <c r="B30" s="84">
        <v>0</v>
      </c>
      <c r="C30" s="84">
        <v>310.97042326546</v>
      </c>
      <c r="D30" s="84">
        <v>53.187122926093501</v>
      </c>
      <c r="E30" s="84">
        <v>52.780048076923102</v>
      </c>
      <c r="F30" s="84">
        <v>0</v>
      </c>
      <c r="G30" s="84">
        <v>11.888221153846199</v>
      </c>
      <c r="H30" s="84">
        <v>3.9346955128205101</v>
      </c>
      <c r="I30" s="84">
        <v>0</v>
      </c>
      <c r="J30" s="39">
        <v>604.90021681999997</v>
      </c>
    </row>
    <row r="31" spans="1:10" ht="12.75" customHeight="1" x14ac:dyDescent="0.3">
      <c r="A31" s="41" t="s">
        <v>30</v>
      </c>
      <c r="B31" s="84">
        <v>1</v>
      </c>
      <c r="C31" s="84">
        <v>9.1666666666666696</v>
      </c>
      <c r="D31" s="84">
        <v>0</v>
      </c>
      <c r="E31" s="84">
        <v>19.6666666666667</v>
      </c>
      <c r="F31" s="84">
        <v>14.4166666666667</v>
      </c>
      <c r="G31" s="84">
        <v>0</v>
      </c>
      <c r="H31" s="84">
        <v>24.75</v>
      </c>
      <c r="I31" s="84">
        <v>0</v>
      </c>
      <c r="J31" s="39">
        <v>162.83333332999999</v>
      </c>
    </row>
    <row r="32" spans="1:10" ht="12.75" customHeight="1" x14ac:dyDescent="0.3">
      <c r="A32" s="41" t="s">
        <v>31</v>
      </c>
      <c r="B32" s="84">
        <v>75.685823083059702</v>
      </c>
      <c r="C32" s="84">
        <v>0</v>
      </c>
      <c r="D32" s="84">
        <v>207.65663375278899</v>
      </c>
      <c r="E32" s="84">
        <v>57.264114971831802</v>
      </c>
      <c r="F32" s="84">
        <v>0</v>
      </c>
      <c r="G32" s="84">
        <v>0</v>
      </c>
      <c r="H32" s="84">
        <v>0</v>
      </c>
      <c r="I32" s="84">
        <v>0</v>
      </c>
      <c r="J32" s="39">
        <v>201.31445260999999</v>
      </c>
    </row>
    <row r="33" spans="1:10" ht="12.75" customHeight="1" x14ac:dyDescent="0.3">
      <c r="A33" s="41" t="s">
        <v>32</v>
      </c>
      <c r="B33" s="84">
        <v>2.6671953051754702</v>
      </c>
      <c r="C33" s="84">
        <v>4.6680028897685304</v>
      </c>
      <c r="D33" s="84">
        <v>1.0000596125448999</v>
      </c>
      <c r="E33" s="84">
        <v>6.0837570371989402</v>
      </c>
      <c r="F33" s="84">
        <v>3.7505194070896199</v>
      </c>
      <c r="G33" s="84">
        <v>8.3343113093140006E-2</v>
      </c>
      <c r="H33" s="84">
        <v>3.1668138245374799</v>
      </c>
      <c r="I33" s="84">
        <v>0</v>
      </c>
      <c r="J33" s="39">
        <v>39.927621707999997</v>
      </c>
    </row>
    <row r="34" spans="1:10" ht="12.75" customHeight="1" x14ac:dyDescent="0.3">
      <c r="A34" s="41" t="s">
        <v>33</v>
      </c>
      <c r="B34" s="84">
        <v>283.66666666666703</v>
      </c>
      <c r="C34" s="84">
        <v>184.666666666667</v>
      </c>
      <c r="D34" s="84">
        <v>55.1666666666667</v>
      </c>
      <c r="E34" s="84">
        <v>74.0833333333333</v>
      </c>
      <c r="F34" s="84">
        <v>0.5</v>
      </c>
      <c r="G34" s="84">
        <v>6.0833333333333401</v>
      </c>
      <c r="H34" s="84">
        <v>7.0833333333333401</v>
      </c>
      <c r="I34" s="84">
        <v>0</v>
      </c>
      <c r="J34" s="39">
        <v>683.75</v>
      </c>
    </row>
    <row r="35" spans="1:10" ht="12.75" customHeight="1" x14ac:dyDescent="0.3">
      <c r="A35" s="41" t="s">
        <v>34</v>
      </c>
      <c r="B35" s="84">
        <v>0.33339989350373</v>
      </c>
      <c r="C35" s="84">
        <v>0</v>
      </c>
      <c r="D35" s="84">
        <v>0</v>
      </c>
      <c r="E35" s="84">
        <v>0.1667110401136</v>
      </c>
      <c r="F35" s="84">
        <v>0</v>
      </c>
      <c r="G35" s="84">
        <v>0.58344426695065998</v>
      </c>
      <c r="H35" s="84">
        <v>0</v>
      </c>
      <c r="I35" s="84">
        <v>0</v>
      </c>
      <c r="J35" s="39">
        <v>69.754708097999995</v>
      </c>
    </row>
    <row r="36" spans="1:10" ht="12.75" customHeight="1" x14ac:dyDescent="0.3">
      <c r="A36" s="41" t="s">
        <v>35</v>
      </c>
      <c r="B36" s="84">
        <v>0</v>
      </c>
      <c r="C36" s="84">
        <v>1.5028735632183901</v>
      </c>
      <c r="D36" s="84">
        <v>0</v>
      </c>
      <c r="E36" s="84">
        <v>11.0935172166878</v>
      </c>
      <c r="F36" s="84">
        <v>0</v>
      </c>
      <c r="G36" s="84">
        <v>0</v>
      </c>
      <c r="H36" s="84">
        <v>0</v>
      </c>
      <c r="I36" s="84">
        <v>0</v>
      </c>
      <c r="J36" s="39">
        <v>25.411069528999999</v>
      </c>
    </row>
    <row r="37" spans="1:10" ht="18" customHeight="1" x14ac:dyDescent="0.3">
      <c r="A37" s="41" t="s">
        <v>36</v>
      </c>
      <c r="B37" s="84">
        <v>3.5</v>
      </c>
      <c r="C37" s="84">
        <v>26.5833333333333</v>
      </c>
      <c r="D37" s="84">
        <v>45.25</v>
      </c>
      <c r="E37" s="84">
        <v>8.4166666666666696</v>
      </c>
      <c r="F37" s="84">
        <v>4</v>
      </c>
      <c r="G37" s="84">
        <v>0</v>
      </c>
      <c r="H37" s="84">
        <v>2.8333333333333299</v>
      </c>
      <c r="I37" s="84">
        <v>0</v>
      </c>
      <c r="J37" s="39">
        <v>146.58333332999999</v>
      </c>
    </row>
    <row r="38" spans="1:10" ht="12.75" customHeight="1" x14ac:dyDescent="0.3">
      <c r="A38" s="41" t="s">
        <v>37</v>
      </c>
      <c r="B38" s="84">
        <v>7.5</v>
      </c>
      <c r="C38" s="84">
        <v>2</v>
      </c>
      <c r="D38" s="84">
        <v>0.25</v>
      </c>
      <c r="E38" s="84">
        <v>17.3333333333333</v>
      </c>
      <c r="F38" s="84">
        <v>0.16666666666666999</v>
      </c>
      <c r="G38" s="84">
        <v>8.3333333333329998E-2</v>
      </c>
      <c r="H38" s="84">
        <v>0</v>
      </c>
      <c r="I38" s="84">
        <v>0</v>
      </c>
      <c r="J38" s="39">
        <v>50.75</v>
      </c>
    </row>
    <row r="39" spans="1:10" ht="12.75" customHeight="1" x14ac:dyDescent="0.3">
      <c r="A39" s="41" t="s">
        <v>38</v>
      </c>
      <c r="B39" s="84">
        <v>39.586485834793798</v>
      </c>
      <c r="C39" s="84">
        <v>220.13339322377001</v>
      </c>
      <c r="D39" s="84">
        <v>0.71805555555556</v>
      </c>
      <c r="E39" s="84">
        <v>22.575218110126201</v>
      </c>
      <c r="F39" s="84">
        <v>7.9499105400130103</v>
      </c>
      <c r="G39" s="84">
        <v>0</v>
      </c>
      <c r="H39" s="84">
        <v>0</v>
      </c>
      <c r="I39" s="84">
        <v>0</v>
      </c>
      <c r="J39" s="39">
        <v>211.15673971000001</v>
      </c>
    </row>
    <row r="40" spans="1:10" ht="12.75" customHeight="1" x14ac:dyDescent="0.3">
      <c r="A40" s="41" t="s">
        <v>39</v>
      </c>
      <c r="B40" s="84">
        <v>1032.64307523552</v>
      </c>
      <c r="C40" s="84">
        <v>25.5075757575758</v>
      </c>
      <c r="D40" s="84">
        <v>50.234811165845699</v>
      </c>
      <c r="E40" s="84">
        <v>63.437091503268</v>
      </c>
      <c r="F40" s="84">
        <v>183.303921568627</v>
      </c>
      <c r="G40" s="84">
        <v>29.099264705882401</v>
      </c>
      <c r="H40" s="84">
        <v>0</v>
      </c>
      <c r="I40" s="84">
        <v>0</v>
      </c>
      <c r="J40" s="39">
        <v>1280.8198296999999</v>
      </c>
    </row>
    <row r="41" spans="1:10" ht="12.75" customHeight="1" x14ac:dyDescent="0.3">
      <c r="A41" s="41" t="s">
        <v>40</v>
      </c>
      <c r="B41" s="84">
        <v>26.886763590621801</v>
      </c>
      <c r="C41" s="84">
        <v>75.976420411271903</v>
      </c>
      <c r="D41" s="84">
        <v>0</v>
      </c>
      <c r="E41" s="84">
        <v>1.140625</v>
      </c>
      <c r="F41" s="84">
        <v>0</v>
      </c>
      <c r="G41" s="84">
        <v>0</v>
      </c>
      <c r="H41" s="84">
        <v>1.0572916666666701</v>
      </c>
      <c r="I41" s="84">
        <v>0</v>
      </c>
      <c r="J41" s="39">
        <v>151.02624551</v>
      </c>
    </row>
    <row r="42" spans="1:10" ht="12.75" customHeight="1" x14ac:dyDescent="0.3">
      <c r="A42" s="41" t="s">
        <v>41</v>
      </c>
      <c r="B42" s="84">
        <v>15.0962168370319</v>
      </c>
      <c r="C42" s="84">
        <v>2.3357577610810201</v>
      </c>
      <c r="D42" s="84">
        <v>0</v>
      </c>
      <c r="E42" s="84">
        <v>3.0840300832896501</v>
      </c>
      <c r="F42" s="84">
        <v>0</v>
      </c>
      <c r="G42" s="84">
        <v>1.6675305055623499</v>
      </c>
      <c r="H42" s="84">
        <v>0.33368644067796999</v>
      </c>
      <c r="I42" s="84">
        <v>0</v>
      </c>
      <c r="J42" s="39">
        <v>64.198365484999997</v>
      </c>
    </row>
    <row r="43" spans="1:10" ht="12.75" customHeight="1" x14ac:dyDescent="0.3">
      <c r="A43" s="41" t="s">
        <v>42</v>
      </c>
      <c r="B43" s="84">
        <v>304.37788917575102</v>
      </c>
      <c r="C43" s="84">
        <v>17.5248880283037</v>
      </c>
      <c r="D43" s="84">
        <v>2.0606666666666702</v>
      </c>
      <c r="E43" s="84">
        <v>716.79867163893698</v>
      </c>
      <c r="F43" s="84">
        <v>14.8730714285714</v>
      </c>
      <c r="G43" s="84">
        <v>0</v>
      </c>
      <c r="H43" s="84">
        <v>23.139285714285698</v>
      </c>
      <c r="I43" s="84">
        <v>0</v>
      </c>
      <c r="J43" s="39">
        <v>446.92767648</v>
      </c>
    </row>
    <row r="44" spans="1:10" ht="12.75" customHeight="1" x14ac:dyDescent="0.3">
      <c r="A44" s="41" t="s">
        <v>43</v>
      </c>
      <c r="B44" s="84">
        <v>46.196855809868801</v>
      </c>
      <c r="C44" s="84">
        <v>57.704776724545702</v>
      </c>
      <c r="D44" s="84">
        <v>22.0143930267229</v>
      </c>
      <c r="E44" s="84">
        <v>210.813315166953</v>
      </c>
      <c r="F44" s="84">
        <v>0</v>
      </c>
      <c r="G44" s="84">
        <v>79.057879190856099</v>
      </c>
      <c r="H44" s="84">
        <v>8.6720262641545691</v>
      </c>
      <c r="I44" s="84">
        <v>0</v>
      </c>
      <c r="J44" s="39">
        <v>529.27937044999999</v>
      </c>
    </row>
    <row r="45" spans="1:10" ht="12.75" customHeight="1" x14ac:dyDescent="0.3">
      <c r="A45" s="41" t="s">
        <v>44</v>
      </c>
      <c r="B45" s="84">
        <v>29.500727836713398</v>
      </c>
      <c r="C45" s="84">
        <v>44.003615303421</v>
      </c>
      <c r="D45" s="84">
        <v>0.33333333333332998</v>
      </c>
      <c r="E45" s="84">
        <v>16.416691422205702</v>
      </c>
      <c r="F45" s="84">
        <v>3.1666666666666701</v>
      </c>
      <c r="G45" s="84">
        <v>5.7500185666542896</v>
      </c>
      <c r="H45" s="84">
        <v>27.5833333333333</v>
      </c>
      <c r="I45" s="84">
        <v>0</v>
      </c>
      <c r="J45" s="39">
        <v>154.69715962000001</v>
      </c>
    </row>
    <row r="46" spans="1:10" ht="12.75" customHeight="1" x14ac:dyDescent="0.3">
      <c r="A46" s="41" t="s">
        <v>45</v>
      </c>
      <c r="B46" s="84">
        <v>0</v>
      </c>
      <c r="C46" s="84">
        <v>292.61165195764102</v>
      </c>
      <c r="D46" s="84">
        <v>205.635762243931</v>
      </c>
      <c r="E46" s="84">
        <v>43.397263181548901</v>
      </c>
      <c r="F46" s="84">
        <v>70.272834494716193</v>
      </c>
      <c r="G46" s="84">
        <v>0</v>
      </c>
      <c r="H46" s="84">
        <v>0</v>
      </c>
      <c r="I46" s="84">
        <v>0</v>
      </c>
      <c r="J46" s="39">
        <v>1189.5962264</v>
      </c>
    </row>
    <row r="47" spans="1:10" ht="18" customHeight="1" x14ac:dyDescent="0.3">
      <c r="A47" s="41" t="s">
        <v>46</v>
      </c>
      <c r="B47" s="84">
        <v>5.0261980709349103</v>
      </c>
      <c r="C47" s="84">
        <v>0</v>
      </c>
      <c r="D47" s="84">
        <v>0</v>
      </c>
      <c r="E47" s="84">
        <v>3.3349282296650702</v>
      </c>
      <c r="F47" s="84">
        <v>0</v>
      </c>
      <c r="G47" s="84">
        <v>0</v>
      </c>
      <c r="H47" s="84">
        <v>0</v>
      </c>
      <c r="I47" s="84">
        <v>0</v>
      </c>
      <c r="J47" s="39">
        <v>29.160822787000001</v>
      </c>
    </row>
    <row r="48" spans="1:10" ht="12.75" customHeight="1" x14ac:dyDescent="0.3">
      <c r="A48" s="41" t="s">
        <v>47</v>
      </c>
      <c r="B48" s="84">
        <v>1.67004045463614</v>
      </c>
      <c r="C48" s="84">
        <v>100.92293390462901</v>
      </c>
      <c r="D48" s="84">
        <v>0.33429083271559001</v>
      </c>
      <c r="E48" s="84">
        <v>4.8352483320978497</v>
      </c>
      <c r="F48" s="84">
        <v>8.3333333333329998E-2</v>
      </c>
      <c r="G48" s="84">
        <v>34.3459611463553</v>
      </c>
      <c r="H48" s="84">
        <v>5.5944572768871703</v>
      </c>
      <c r="I48" s="84">
        <v>0</v>
      </c>
      <c r="J48" s="39">
        <v>209.46803842</v>
      </c>
    </row>
    <row r="49" spans="1:10" ht="12.75" customHeight="1" x14ac:dyDescent="0.3">
      <c r="A49" s="41" t="s">
        <v>48</v>
      </c>
      <c r="B49" s="84">
        <v>1.0635593220338999</v>
      </c>
      <c r="C49" s="84">
        <v>0</v>
      </c>
      <c r="D49" s="84">
        <v>5.49163179916318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39">
        <v>2.7134317862000001</v>
      </c>
    </row>
    <row r="50" spans="1:10" ht="12.75" customHeight="1" x14ac:dyDescent="0.3">
      <c r="A50" s="41" t="s">
        <v>49</v>
      </c>
      <c r="B50" s="84">
        <v>0</v>
      </c>
      <c r="C50" s="84">
        <v>6.7974273569292798</v>
      </c>
      <c r="D50" s="84">
        <v>42.737468009411202</v>
      </c>
      <c r="E50" s="84">
        <v>0</v>
      </c>
      <c r="F50" s="84">
        <v>0</v>
      </c>
      <c r="G50" s="84">
        <v>0.50070621468927001</v>
      </c>
      <c r="H50" s="84">
        <v>1.0395348837209299</v>
      </c>
      <c r="I50" s="84">
        <v>0</v>
      </c>
      <c r="J50" s="39">
        <v>91.134784792999994</v>
      </c>
    </row>
    <row r="51" spans="1:10" ht="12.75" customHeight="1" x14ac:dyDescent="0.3">
      <c r="A51" s="41" t="s">
        <v>50</v>
      </c>
      <c r="B51" s="84">
        <v>8.16405812592253</v>
      </c>
      <c r="C51" s="84">
        <v>19.585564025564</v>
      </c>
      <c r="D51" s="84">
        <v>32.266875248927803</v>
      </c>
      <c r="E51" s="84">
        <v>48.043695287006102</v>
      </c>
      <c r="F51" s="84">
        <v>149.09906431279799</v>
      </c>
      <c r="G51" s="84">
        <v>0</v>
      </c>
      <c r="H51" s="84">
        <v>0.18398268398268</v>
      </c>
      <c r="I51" s="84">
        <v>31.367041198501902</v>
      </c>
      <c r="J51" s="39">
        <v>296.93508865000001</v>
      </c>
    </row>
    <row r="52" spans="1:10" ht="12.75" customHeight="1" x14ac:dyDescent="0.3">
      <c r="A52" s="41" t="s">
        <v>51</v>
      </c>
      <c r="B52" s="84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44">
        <v>0</v>
      </c>
    </row>
    <row r="53" spans="1:10" ht="12.75" customHeight="1" x14ac:dyDescent="0.3">
      <c r="A53" s="41" t="s">
        <v>52</v>
      </c>
      <c r="B53" s="84">
        <v>0.42079439941045998</v>
      </c>
      <c r="C53" s="84">
        <v>2.11674146350901</v>
      </c>
      <c r="D53" s="84">
        <v>0</v>
      </c>
      <c r="E53" s="84">
        <v>8.5702070304399705</v>
      </c>
      <c r="F53" s="84">
        <v>1.70302904596044</v>
      </c>
      <c r="G53" s="84">
        <v>8.4579710144930001E-2</v>
      </c>
      <c r="H53" s="84">
        <v>8.4774011299439997E-2</v>
      </c>
      <c r="I53" s="84">
        <v>0</v>
      </c>
      <c r="J53" s="39">
        <v>16.25</v>
      </c>
    </row>
    <row r="54" spans="1:10" ht="12.75" customHeight="1" x14ac:dyDescent="0.3">
      <c r="A54" s="41" t="s">
        <v>53</v>
      </c>
      <c r="B54" s="84">
        <v>1</v>
      </c>
      <c r="C54" s="84">
        <v>0.83333333333333004</v>
      </c>
      <c r="D54" s="84">
        <v>7.3333333333333401</v>
      </c>
      <c r="E54" s="84">
        <v>2.0833333333333299</v>
      </c>
      <c r="F54" s="84">
        <v>0.25</v>
      </c>
      <c r="G54" s="84">
        <v>0</v>
      </c>
      <c r="H54" s="84">
        <v>3.75</v>
      </c>
      <c r="I54" s="84">
        <v>0</v>
      </c>
      <c r="J54" s="39">
        <v>41.416666667000001</v>
      </c>
    </row>
    <row r="55" spans="1:10" ht="12.75" customHeight="1" x14ac:dyDescent="0.3">
      <c r="A55" s="41" t="s">
        <v>54</v>
      </c>
      <c r="B55" s="84">
        <v>1.8333333333333299</v>
      </c>
      <c r="C55" s="84">
        <v>0</v>
      </c>
      <c r="D55" s="84">
        <v>1.5</v>
      </c>
      <c r="E55" s="84">
        <v>0</v>
      </c>
      <c r="F55" s="84">
        <v>0.41666666666667002</v>
      </c>
      <c r="G55" s="84">
        <v>0.16666666666666999</v>
      </c>
      <c r="H55" s="84">
        <v>0</v>
      </c>
      <c r="I55" s="84">
        <v>0</v>
      </c>
      <c r="J55" s="39">
        <v>4.5</v>
      </c>
    </row>
    <row r="56" spans="1:10" ht="12.75" customHeight="1" x14ac:dyDescent="0.3">
      <c r="A56" s="41" t="s">
        <v>55</v>
      </c>
      <c r="B56" s="84">
        <v>0</v>
      </c>
      <c r="C56" s="84">
        <v>3.0833333333333299</v>
      </c>
      <c r="D56" s="84">
        <v>13.5833333333333</v>
      </c>
      <c r="E56" s="84">
        <v>6.5</v>
      </c>
      <c r="F56" s="84">
        <v>8.3333333333329998E-2</v>
      </c>
      <c r="G56" s="84">
        <v>0</v>
      </c>
      <c r="H56" s="84">
        <v>0</v>
      </c>
      <c r="I56" s="84">
        <v>0</v>
      </c>
      <c r="J56" s="44">
        <v>49.583333332999999</v>
      </c>
    </row>
    <row r="57" spans="1:10" ht="18" customHeight="1" x14ac:dyDescent="0.3">
      <c r="A57" s="41" t="s">
        <v>56</v>
      </c>
      <c r="B57" s="84">
        <v>24.5833333333333</v>
      </c>
      <c r="C57" s="84">
        <v>576.33333333333303</v>
      </c>
      <c r="D57" s="84">
        <v>47.4166666666667</v>
      </c>
      <c r="E57" s="84">
        <v>215.833333333333</v>
      </c>
      <c r="F57" s="84">
        <v>276.5</v>
      </c>
      <c r="G57" s="84">
        <v>22.25</v>
      </c>
      <c r="H57" s="84">
        <v>49.5833333333333</v>
      </c>
      <c r="I57" s="84">
        <v>0</v>
      </c>
      <c r="J57" s="39">
        <v>1563.6666667</v>
      </c>
    </row>
    <row r="58" spans="1:10" ht="12.75" customHeight="1" x14ac:dyDescent="0.3">
      <c r="A58" s="41" t="s">
        <v>57</v>
      </c>
      <c r="B58" s="84">
        <v>8.3752777777777805</v>
      </c>
      <c r="C58" s="84">
        <v>46.289375</v>
      </c>
      <c r="D58" s="84">
        <v>14.598611111111101</v>
      </c>
      <c r="E58" s="84">
        <v>34.986388888888897</v>
      </c>
      <c r="F58" s="84">
        <v>2.2216666666666698</v>
      </c>
      <c r="G58" s="84">
        <v>1.0402777777777801</v>
      </c>
      <c r="H58" s="84">
        <v>9.3725000000000005</v>
      </c>
      <c r="I58" s="84">
        <v>0</v>
      </c>
      <c r="J58" s="39">
        <v>154.61888888999999</v>
      </c>
    </row>
    <row r="59" spans="1:10" ht="12.75" customHeight="1" x14ac:dyDescent="0.3">
      <c r="A59" s="41" t="s">
        <v>58</v>
      </c>
      <c r="B59" s="84">
        <v>35.8333333333333</v>
      </c>
      <c r="C59" s="84">
        <v>51.3333333333333</v>
      </c>
      <c r="D59" s="84">
        <v>0</v>
      </c>
      <c r="E59" s="84">
        <v>8</v>
      </c>
      <c r="F59" s="84">
        <v>0</v>
      </c>
      <c r="G59" s="84">
        <v>0</v>
      </c>
      <c r="H59" s="84">
        <v>1.1666666666666701</v>
      </c>
      <c r="I59" s="84">
        <v>0</v>
      </c>
      <c r="J59" s="39">
        <v>163.16666667000001</v>
      </c>
    </row>
    <row r="60" spans="1:10" ht="12.75" customHeight="1" x14ac:dyDescent="0.3">
      <c r="A60" s="42" t="s">
        <v>59</v>
      </c>
      <c r="B60" s="86">
        <v>0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47">
        <v>0</v>
      </c>
    </row>
    <row r="61" spans="1:10" ht="15" customHeight="1" x14ac:dyDescent="0.25">
      <c r="A61" s="76"/>
      <c r="B61" s="76"/>
      <c r="C61" s="76"/>
      <c r="D61" s="76"/>
      <c r="E61" s="76"/>
      <c r="F61" s="76"/>
      <c r="G61" s="76"/>
      <c r="H61" s="76"/>
      <c r="I61" s="76"/>
    </row>
    <row r="62" spans="1:10" ht="15" customHeight="1" x14ac:dyDescent="0.25">
      <c r="B62" s="101"/>
    </row>
  </sheetData>
  <pageMargins left="0.25" right="0.25" top="0.25" bottom="0.25" header="0.3" footer="0.3"/>
  <pageSetup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62"/>
  <sheetViews>
    <sheetView zoomScale="85" zoomScaleNormal="85" zoomScaleSheetLayoutView="100" workbookViewId="0"/>
  </sheetViews>
  <sheetFormatPr defaultColWidth="9.08984375" defaultRowHeight="12.5" x14ac:dyDescent="0.25"/>
  <cols>
    <col min="1" max="1" width="15.7265625" style="2" customWidth="1"/>
    <col min="2" max="2" width="9.7265625" style="2" bestFit="1" customWidth="1"/>
    <col min="3" max="3" width="9.90625" style="2" customWidth="1"/>
    <col min="4" max="4" width="11.7265625" style="2" customWidth="1"/>
    <col min="5" max="5" width="10.453125" style="2" customWidth="1"/>
    <col min="6" max="6" width="11.08984375" style="2" customWidth="1"/>
    <col min="7" max="7" width="12.90625" style="2" customWidth="1"/>
    <col min="8" max="8" width="8.90625" style="2" customWidth="1"/>
    <col min="9" max="9" width="12.6328125" style="2" bestFit="1" customWidth="1"/>
    <col min="10" max="10" width="12.08984375" style="2" customWidth="1"/>
    <col min="11" max="11" width="10.26953125" style="2" customWidth="1"/>
    <col min="12" max="16384" width="9.08984375" style="2"/>
  </cols>
  <sheetData>
    <row r="1" spans="1:12" s="111" customFormat="1" ht="13" x14ac:dyDescent="0.3">
      <c r="A1" s="179" t="s">
        <v>214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s="111" customFormat="1" ht="13" x14ac:dyDescent="0.3">
      <c r="A2" s="179" t="s">
        <v>215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7"/>
    </row>
    <row r="4" spans="1:12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2" s="3" customFormat="1" ht="55" customHeight="1" x14ac:dyDescent="0.3">
      <c r="A5" s="77" t="s">
        <v>0</v>
      </c>
      <c r="B5" s="78" t="s">
        <v>115</v>
      </c>
      <c r="C5" s="78" t="s">
        <v>121</v>
      </c>
      <c r="D5" s="78" t="s">
        <v>93</v>
      </c>
      <c r="E5" s="78" t="s">
        <v>90</v>
      </c>
      <c r="F5" s="78" t="s">
        <v>94</v>
      </c>
      <c r="G5" s="78" t="s">
        <v>95</v>
      </c>
      <c r="H5" s="78" t="s">
        <v>96</v>
      </c>
      <c r="I5" s="78" t="s">
        <v>97</v>
      </c>
      <c r="J5" s="78" t="s">
        <v>98</v>
      </c>
      <c r="K5" s="78" t="s">
        <v>99</v>
      </c>
    </row>
    <row r="6" spans="1:12" ht="12.75" customHeight="1" x14ac:dyDescent="0.3">
      <c r="A6" s="33" t="s">
        <v>3</v>
      </c>
      <c r="B6" s="87">
        <v>678999.56136285095</v>
      </c>
      <c r="C6" s="87">
        <v>9011.2718356065907</v>
      </c>
      <c r="D6" s="87">
        <v>786.97778794109104</v>
      </c>
      <c r="E6" s="87">
        <v>5649.7628426521496</v>
      </c>
      <c r="F6" s="87">
        <v>353.521610690351</v>
      </c>
      <c r="G6" s="87">
        <v>1634.10213705806</v>
      </c>
      <c r="H6" s="87">
        <v>381.147651269319</v>
      </c>
      <c r="I6" s="87">
        <v>280.23681406680601</v>
      </c>
      <c r="J6" s="87">
        <v>160.17512766084499</v>
      </c>
      <c r="K6" s="250">
        <v>8.3333333333329998E-2</v>
      </c>
    </row>
    <row r="7" spans="1:12" ht="18" customHeight="1" x14ac:dyDescent="0.3">
      <c r="A7" s="41" t="s">
        <v>7</v>
      </c>
      <c r="B7" s="87">
        <v>2803.4166666666702</v>
      </c>
      <c r="C7" s="87">
        <v>21.0833333333333</v>
      </c>
      <c r="D7" s="87">
        <v>11.4166666666667</v>
      </c>
      <c r="E7" s="87">
        <v>3.5833333333333299</v>
      </c>
      <c r="F7" s="87">
        <v>0</v>
      </c>
      <c r="G7" s="87">
        <v>3.3333333333333299</v>
      </c>
      <c r="H7" s="87">
        <v>3.1666666666666701</v>
      </c>
      <c r="I7" s="87">
        <v>0</v>
      </c>
      <c r="J7" s="87">
        <v>0.16666666666666999</v>
      </c>
      <c r="K7" s="244">
        <v>0</v>
      </c>
    </row>
    <row r="8" spans="1:12" ht="12.75" customHeight="1" x14ac:dyDescent="0.3">
      <c r="A8" s="41" t="s">
        <v>8</v>
      </c>
      <c r="B8" s="87">
        <v>1833.25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244">
        <v>0</v>
      </c>
    </row>
    <row r="9" spans="1:12" ht="12.75" customHeight="1" x14ac:dyDescent="0.3">
      <c r="A9" s="41" t="s">
        <v>9</v>
      </c>
      <c r="B9" s="87">
        <v>2886.8333333333298</v>
      </c>
      <c r="C9" s="87">
        <v>4.0833333333333304</v>
      </c>
      <c r="D9" s="87">
        <v>1.25</v>
      </c>
      <c r="E9" s="87">
        <v>1.75</v>
      </c>
      <c r="F9" s="87">
        <v>0.83333333333333004</v>
      </c>
      <c r="G9" s="87">
        <v>0.5</v>
      </c>
      <c r="H9" s="87">
        <v>0</v>
      </c>
      <c r="I9" s="87">
        <v>0</v>
      </c>
      <c r="J9" s="87">
        <v>0</v>
      </c>
      <c r="K9" s="244">
        <v>0</v>
      </c>
    </row>
    <row r="10" spans="1:12" ht="12.75" customHeight="1" x14ac:dyDescent="0.3">
      <c r="A10" s="41" t="s">
        <v>10</v>
      </c>
      <c r="B10" s="87">
        <v>1308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244">
        <v>0</v>
      </c>
    </row>
    <row r="11" spans="1:12" ht="12.75" customHeight="1" x14ac:dyDescent="0.3">
      <c r="A11" s="41" t="s">
        <v>11</v>
      </c>
      <c r="B11" s="87">
        <v>273571.859309636</v>
      </c>
      <c r="C11" s="87">
        <v>2973.0134191000002</v>
      </c>
      <c r="D11" s="87">
        <v>0</v>
      </c>
      <c r="E11" s="87">
        <v>1740.3178435984801</v>
      </c>
      <c r="F11" s="87">
        <v>0</v>
      </c>
      <c r="G11" s="87">
        <v>1007.31423889976</v>
      </c>
      <c r="H11" s="87">
        <v>88.123753289194497</v>
      </c>
      <c r="I11" s="87">
        <v>137.25758331255699</v>
      </c>
      <c r="J11" s="87">
        <v>0</v>
      </c>
      <c r="K11" s="244">
        <v>0</v>
      </c>
    </row>
    <row r="12" spans="1:12" ht="12.75" customHeight="1" x14ac:dyDescent="0.3">
      <c r="A12" s="41" t="s">
        <v>12</v>
      </c>
      <c r="B12" s="87">
        <v>8646.7357075023792</v>
      </c>
      <c r="C12" s="87">
        <v>2445.46403133903</v>
      </c>
      <c r="D12" s="87">
        <v>3.8612179487179499</v>
      </c>
      <c r="E12" s="87">
        <v>2088.2206077872802</v>
      </c>
      <c r="F12" s="87">
        <v>45.166476733143398</v>
      </c>
      <c r="G12" s="87">
        <v>254.00097340930699</v>
      </c>
      <c r="H12" s="87">
        <v>0</v>
      </c>
      <c r="I12" s="87">
        <v>3.9628205128205098</v>
      </c>
      <c r="J12" s="87">
        <v>58.258665716999097</v>
      </c>
      <c r="K12" s="244">
        <v>0</v>
      </c>
    </row>
    <row r="13" spans="1:12" ht="12.75" customHeight="1" x14ac:dyDescent="0.3">
      <c r="A13" s="41" t="s">
        <v>13</v>
      </c>
      <c r="B13" s="87">
        <v>3450.0378373374201</v>
      </c>
      <c r="C13" s="87">
        <v>40.941090203480599</v>
      </c>
      <c r="D13" s="87">
        <v>0</v>
      </c>
      <c r="E13" s="87">
        <v>26.553212197404601</v>
      </c>
      <c r="F13" s="87">
        <v>0</v>
      </c>
      <c r="G13" s="87">
        <v>8.2844838748328407</v>
      </c>
      <c r="H13" s="87">
        <v>0</v>
      </c>
      <c r="I13" s="87">
        <v>6.1033941312430899</v>
      </c>
      <c r="J13" s="87">
        <v>0</v>
      </c>
      <c r="K13" s="244">
        <v>0</v>
      </c>
    </row>
    <row r="14" spans="1:12" ht="12.75" customHeight="1" x14ac:dyDescent="0.3">
      <c r="A14" s="41" t="s">
        <v>14</v>
      </c>
      <c r="B14" s="87">
        <v>613.41666666666697</v>
      </c>
      <c r="C14" s="87">
        <v>1.4166666666666701</v>
      </c>
      <c r="D14" s="87">
        <v>0.41666666666667002</v>
      </c>
      <c r="E14" s="87">
        <v>0.91666666666666996</v>
      </c>
      <c r="F14" s="87">
        <v>0</v>
      </c>
      <c r="G14" s="87">
        <v>8.3333333333329998E-2</v>
      </c>
      <c r="H14" s="87">
        <v>0</v>
      </c>
      <c r="I14" s="87">
        <v>0</v>
      </c>
      <c r="J14" s="87">
        <v>0</v>
      </c>
      <c r="K14" s="244">
        <v>0</v>
      </c>
    </row>
    <row r="15" spans="1:12" ht="12.75" customHeight="1" x14ac:dyDescent="0.3">
      <c r="A15" s="41" t="s">
        <v>76</v>
      </c>
      <c r="B15" s="87">
        <v>5716.7226668169296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244">
        <v>0</v>
      </c>
    </row>
    <row r="16" spans="1:12" ht="12.75" customHeight="1" x14ac:dyDescent="0.3">
      <c r="A16" s="41" t="s">
        <v>15</v>
      </c>
      <c r="B16" s="87">
        <v>8295.4090909090901</v>
      </c>
      <c r="C16" s="87">
        <v>87.382323232323301</v>
      </c>
      <c r="D16" s="87">
        <v>16.045959595959602</v>
      </c>
      <c r="E16" s="87">
        <v>36.932323232323199</v>
      </c>
      <c r="F16" s="87">
        <v>1.19848484848485</v>
      </c>
      <c r="G16" s="87">
        <v>38.493434343434302</v>
      </c>
      <c r="H16" s="87">
        <v>1.37424242424242</v>
      </c>
      <c r="I16" s="87">
        <v>0</v>
      </c>
      <c r="J16" s="87">
        <v>0</v>
      </c>
      <c r="K16" s="244">
        <v>0</v>
      </c>
    </row>
    <row r="17" spans="1:11" ht="18" customHeight="1" x14ac:dyDescent="0.3">
      <c r="A17" s="41" t="s">
        <v>16</v>
      </c>
      <c r="B17" s="87">
        <v>932.66666666666697</v>
      </c>
      <c r="C17" s="87">
        <v>24.1666666666667</v>
      </c>
      <c r="D17" s="87">
        <v>19.3333333333333</v>
      </c>
      <c r="E17" s="87">
        <v>0.5</v>
      </c>
      <c r="F17" s="87">
        <v>0.83333333333333004</v>
      </c>
      <c r="G17" s="87">
        <v>2.75</v>
      </c>
      <c r="H17" s="87">
        <v>4</v>
      </c>
      <c r="I17" s="87">
        <v>0</v>
      </c>
      <c r="J17" s="87">
        <v>0.66666666666666996</v>
      </c>
      <c r="K17" s="244">
        <v>0</v>
      </c>
    </row>
    <row r="18" spans="1:11" ht="12.75" customHeight="1" x14ac:dyDescent="0.3">
      <c r="A18" s="41" t="s">
        <v>17</v>
      </c>
      <c r="B18" s="87">
        <v>164.98328135472201</v>
      </c>
      <c r="C18" s="87">
        <v>2.25621582955231</v>
      </c>
      <c r="D18" s="87">
        <v>2.17267924418646</v>
      </c>
      <c r="E18" s="87">
        <v>0</v>
      </c>
      <c r="F18" s="87">
        <v>0</v>
      </c>
      <c r="G18" s="87">
        <v>8.353658536585E-2</v>
      </c>
      <c r="H18" s="87">
        <v>0</v>
      </c>
      <c r="I18" s="87">
        <v>0</v>
      </c>
      <c r="J18" s="87">
        <v>0</v>
      </c>
      <c r="K18" s="244">
        <v>0</v>
      </c>
    </row>
    <row r="19" spans="1:11" ht="12.75" customHeight="1" x14ac:dyDescent="0.3">
      <c r="A19" s="41" t="s">
        <v>18</v>
      </c>
      <c r="B19" s="87">
        <v>4444.1716824075602</v>
      </c>
      <c r="C19" s="87">
        <v>1.4166666666666701</v>
      </c>
      <c r="D19" s="87">
        <v>1.1666666666666701</v>
      </c>
      <c r="E19" s="87">
        <v>8.3333333333329998E-2</v>
      </c>
      <c r="F19" s="87">
        <v>0</v>
      </c>
      <c r="G19" s="87">
        <v>0.16666666666666999</v>
      </c>
      <c r="H19" s="87">
        <v>8.3333333333329998E-2</v>
      </c>
      <c r="I19" s="87">
        <v>0</v>
      </c>
      <c r="J19" s="87">
        <v>0</v>
      </c>
      <c r="K19" s="244">
        <v>0</v>
      </c>
    </row>
    <row r="20" spans="1:11" ht="12.75" customHeight="1" x14ac:dyDescent="0.3">
      <c r="A20" s="41" t="s">
        <v>19</v>
      </c>
      <c r="B20" s="87">
        <v>79.9166666666667</v>
      </c>
      <c r="C20" s="87">
        <v>0.5</v>
      </c>
      <c r="D20" s="87">
        <v>0</v>
      </c>
      <c r="E20" s="87">
        <v>0</v>
      </c>
      <c r="F20" s="87">
        <v>8.3333333333329998E-2</v>
      </c>
      <c r="G20" s="87">
        <v>0.25</v>
      </c>
      <c r="H20" s="87">
        <v>8.3333333333329998E-2</v>
      </c>
      <c r="I20" s="87">
        <v>0</v>
      </c>
      <c r="J20" s="87">
        <v>8.3333333333329998E-2</v>
      </c>
      <c r="K20" s="244">
        <v>0</v>
      </c>
    </row>
    <row r="21" spans="1:11" ht="12.75" customHeight="1" x14ac:dyDescent="0.3">
      <c r="A21" s="41" t="s">
        <v>20</v>
      </c>
      <c r="B21" s="87">
        <v>2108.3660463668698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244">
        <v>0</v>
      </c>
    </row>
    <row r="22" spans="1:11" ht="12.75" customHeight="1" x14ac:dyDescent="0.3">
      <c r="A22" s="41" t="s">
        <v>21</v>
      </c>
      <c r="B22" s="87">
        <v>2771.10513091351</v>
      </c>
      <c r="C22" s="87">
        <v>4.4170347608987903</v>
      </c>
      <c r="D22" s="87">
        <v>1.16679469944306</v>
      </c>
      <c r="E22" s="87">
        <v>3.2502560655527799</v>
      </c>
      <c r="F22" s="87">
        <v>0</v>
      </c>
      <c r="G22" s="87">
        <v>0.25001600409704999</v>
      </c>
      <c r="H22" s="87">
        <v>0</v>
      </c>
      <c r="I22" s="87">
        <v>0</v>
      </c>
      <c r="J22" s="87">
        <v>0</v>
      </c>
      <c r="K22" s="244">
        <v>0</v>
      </c>
    </row>
    <row r="23" spans="1:11" ht="12.75" customHeight="1" x14ac:dyDescent="0.3">
      <c r="A23" s="41" t="s">
        <v>22</v>
      </c>
      <c r="B23" s="87">
        <v>4514.3333333333303</v>
      </c>
      <c r="C23" s="87">
        <v>0.33333333333332998</v>
      </c>
      <c r="D23" s="87">
        <v>0</v>
      </c>
      <c r="E23" s="87">
        <v>0</v>
      </c>
      <c r="F23" s="87">
        <v>0</v>
      </c>
      <c r="G23" s="87">
        <v>0.33333333333332998</v>
      </c>
      <c r="H23" s="87">
        <v>0</v>
      </c>
      <c r="I23" s="87">
        <v>0</v>
      </c>
      <c r="J23" s="87">
        <v>0</v>
      </c>
      <c r="K23" s="244">
        <v>0</v>
      </c>
    </row>
    <row r="24" spans="1:11" ht="12.75" customHeight="1" x14ac:dyDescent="0.3">
      <c r="A24" s="41" t="s">
        <v>23</v>
      </c>
      <c r="B24" s="87">
        <v>2698.0165865088202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244">
        <v>0</v>
      </c>
    </row>
    <row r="25" spans="1:11" ht="12.75" customHeight="1" x14ac:dyDescent="0.3">
      <c r="A25" s="41" t="s">
        <v>24</v>
      </c>
      <c r="B25" s="87">
        <v>4014.6666666666702</v>
      </c>
      <c r="C25" s="87">
        <v>72.1666666666667</v>
      </c>
      <c r="D25" s="87">
        <v>20.1666666666667</v>
      </c>
      <c r="E25" s="87">
        <v>1.8333333333333299</v>
      </c>
      <c r="F25" s="87">
        <v>39.75</v>
      </c>
      <c r="G25" s="87">
        <v>3</v>
      </c>
      <c r="H25" s="87">
        <v>4.8333333333333304</v>
      </c>
      <c r="I25" s="87">
        <v>3.4166666666666701</v>
      </c>
      <c r="J25" s="87">
        <v>0</v>
      </c>
      <c r="K25" s="244">
        <v>0</v>
      </c>
    </row>
    <row r="26" spans="1:11" ht="13.65" customHeight="1" x14ac:dyDescent="0.3">
      <c r="A26" s="41" t="s">
        <v>25</v>
      </c>
      <c r="B26" s="87">
        <v>1337.25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244">
        <v>0</v>
      </c>
    </row>
    <row r="27" spans="1:11" ht="18" customHeight="1" x14ac:dyDescent="0.3">
      <c r="A27" s="41" t="s">
        <v>26</v>
      </c>
      <c r="B27" s="87">
        <v>17302.666666666701</v>
      </c>
      <c r="C27" s="87">
        <v>676.58333333333303</v>
      </c>
      <c r="D27" s="87">
        <v>34.3333333333333</v>
      </c>
      <c r="E27" s="87">
        <v>648</v>
      </c>
      <c r="F27" s="87">
        <v>1.5833333333333299</v>
      </c>
      <c r="G27" s="87">
        <v>0</v>
      </c>
      <c r="H27" s="87">
        <v>8.1666666666666696</v>
      </c>
      <c r="I27" s="87">
        <v>2.75</v>
      </c>
      <c r="J27" s="87">
        <v>0.41666666666667002</v>
      </c>
      <c r="K27" s="244">
        <v>8.3333333333329998E-2</v>
      </c>
    </row>
    <row r="28" spans="1:11" ht="12.75" customHeight="1" x14ac:dyDescent="0.3">
      <c r="A28" s="41" t="s">
        <v>27</v>
      </c>
      <c r="B28" s="87">
        <v>12367.463782885499</v>
      </c>
      <c r="C28" s="87">
        <v>71.192035979798305</v>
      </c>
      <c r="D28" s="87">
        <v>51.216712104065898</v>
      </c>
      <c r="E28" s="87">
        <v>19.9753238757323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244">
        <v>0</v>
      </c>
    </row>
    <row r="29" spans="1:11" ht="12.75" customHeight="1" x14ac:dyDescent="0.3">
      <c r="A29" s="41" t="s">
        <v>28</v>
      </c>
      <c r="B29" s="87">
        <v>36581.805222408002</v>
      </c>
      <c r="C29" s="87">
        <v>50.243637264186901</v>
      </c>
      <c r="D29" s="87">
        <v>0</v>
      </c>
      <c r="E29" s="87">
        <v>0</v>
      </c>
      <c r="F29" s="87">
        <v>0</v>
      </c>
      <c r="G29" s="87">
        <v>50.243637264186901</v>
      </c>
      <c r="H29" s="87">
        <v>0</v>
      </c>
      <c r="I29" s="87">
        <v>0</v>
      </c>
      <c r="J29" s="87">
        <v>0</v>
      </c>
      <c r="K29" s="244">
        <v>0</v>
      </c>
    </row>
    <row r="30" spans="1:11" ht="12.75" customHeight="1" x14ac:dyDescent="0.3">
      <c r="A30" s="41" t="s">
        <v>29</v>
      </c>
      <c r="B30" s="87">
        <v>6789.7007761437899</v>
      </c>
      <c r="C30" s="87">
        <v>86.236943815987999</v>
      </c>
      <c r="D30" s="87">
        <v>0</v>
      </c>
      <c r="E30" s="87">
        <v>66.854590874811507</v>
      </c>
      <c r="F30" s="87">
        <v>17.062240761689299</v>
      </c>
      <c r="G30" s="87">
        <v>8.4523237179487207</v>
      </c>
      <c r="H30" s="87">
        <v>0</v>
      </c>
      <c r="I30" s="87">
        <v>0</v>
      </c>
      <c r="J30" s="87">
        <v>0</v>
      </c>
      <c r="K30" s="244">
        <v>0</v>
      </c>
    </row>
    <row r="31" spans="1:11" ht="12.75" customHeight="1" x14ac:dyDescent="0.3">
      <c r="A31" s="41" t="s">
        <v>30</v>
      </c>
      <c r="B31" s="87">
        <v>8079.5833333333303</v>
      </c>
      <c r="C31" s="87">
        <v>34.9166666666667</v>
      </c>
      <c r="D31" s="87">
        <v>0.66666666666666996</v>
      </c>
      <c r="E31" s="87">
        <v>3.4166666666666701</v>
      </c>
      <c r="F31" s="87">
        <v>0</v>
      </c>
      <c r="G31" s="87">
        <v>3.1666666666666701</v>
      </c>
      <c r="H31" s="87">
        <v>4</v>
      </c>
      <c r="I31" s="87">
        <v>0</v>
      </c>
      <c r="J31" s="87">
        <v>23.6666666666667</v>
      </c>
      <c r="K31" s="244">
        <v>0</v>
      </c>
    </row>
    <row r="32" spans="1:11" ht="12.75" customHeight="1" x14ac:dyDescent="0.3">
      <c r="A32" s="41" t="s">
        <v>31</v>
      </c>
      <c r="B32" s="87">
        <v>787.89468688594104</v>
      </c>
      <c r="C32" s="87">
        <v>26.807707616841501</v>
      </c>
      <c r="D32" s="87">
        <v>5.7701662797741804</v>
      </c>
      <c r="E32" s="87">
        <v>2.2467202512934201</v>
      </c>
      <c r="F32" s="87">
        <v>15.190572668617</v>
      </c>
      <c r="G32" s="87">
        <v>4.6839605383690204</v>
      </c>
      <c r="H32" s="87">
        <v>0</v>
      </c>
      <c r="I32" s="87">
        <v>0</v>
      </c>
      <c r="J32" s="87">
        <v>0</v>
      </c>
      <c r="K32" s="244">
        <v>0</v>
      </c>
    </row>
    <row r="33" spans="1:11" ht="12.75" customHeight="1" x14ac:dyDescent="0.3">
      <c r="A33" s="41" t="s">
        <v>32</v>
      </c>
      <c r="B33" s="87">
        <v>5968.0332093561801</v>
      </c>
      <c r="C33" s="87">
        <v>16.337681132201102</v>
      </c>
      <c r="D33" s="87">
        <v>1.9169999541924301</v>
      </c>
      <c r="E33" s="87">
        <v>6.5852329070037801</v>
      </c>
      <c r="F33" s="87">
        <v>0.58364495351060997</v>
      </c>
      <c r="G33" s="87">
        <v>3.4176608284147099</v>
      </c>
      <c r="H33" s="87">
        <v>2.3338408813176899</v>
      </c>
      <c r="I33" s="87">
        <v>0</v>
      </c>
      <c r="J33" s="87">
        <v>1.7504187283865</v>
      </c>
      <c r="K33" s="244">
        <v>0</v>
      </c>
    </row>
    <row r="34" spans="1:11" ht="12.75" customHeight="1" x14ac:dyDescent="0.3">
      <c r="A34" s="41" t="s">
        <v>33</v>
      </c>
      <c r="B34" s="87">
        <v>1630.5833333333301</v>
      </c>
      <c r="C34" s="87">
        <v>61.0833333333333</v>
      </c>
      <c r="D34" s="87">
        <v>32</v>
      </c>
      <c r="E34" s="87">
        <v>21.3333333333333</v>
      </c>
      <c r="F34" s="87">
        <v>3.9166666666666701</v>
      </c>
      <c r="G34" s="87">
        <v>3.6666666666666701</v>
      </c>
      <c r="H34" s="87">
        <v>0</v>
      </c>
      <c r="I34" s="87">
        <v>0.25</v>
      </c>
      <c r="J34" s="87">
        <v>1</v>
      </c>
      <c r="K34" s="244">
        <v>0</v>
      </c>
    </row>
    <row r="35" spans="1:11" ht="12.75" customHeight="1" x14ac:dyDescent="0.3">
      <c r="A35" s="41" t="s">
        <v>34</v>
      </c>
      <c r="B35" s="87">
        <v>1988.20071989998</v>
      </c>
      <c r="C35" s="87">
        <v>1</v>
      </c>
      <c r="D35" s="87">
        <v>0.25</v>
      </c>
      <c r="E35" s="87">
        <v>0.16666666666666999</v>
      </c>
      <c r="F35" s="87">
        <v>0</v>
      </c>
      <c r="G35" s="87">
        <v>0.16666666666666999</v>
      </c>
      <c r="H35" s="87">
        <v>0</v>
      </c>
      <c r="I35" s="87">
        <v>0.41666666666667002</v>
      </c>
      <c r="J35" s="87">
        <v>0</v>
      </c>
      <c r="K35" s="244">
        <v>0</v>
      </c>
    </row>
    <row r="36" spans="1:11" ht="12.75" customHeight="1" x14ac:dyDescent="0.3">
      <c r="A36" s="41" t="s">
        <v>35</v>
      </c>
      <c r="B36" s="87">
        <v>4964.9181386991704</v>
      </c>
      <c r="C36" s="87">
        <v>12.5383687139246</v>
      </c>
      <c r="D36" s="87">
        <v>1.2835820895522401</v>
      </c>
      <c r="E36" s="87">
        <v>0.77485380116959002</v>
      </c>
      <c r="F36" s="87">
        <v>3.5112179487179498</v>
      </c>
      <c r="G36" s="87">
        <v>3.4803921568627501</v>
      </c>
      <c r="H36" s="87">
        <v>0</v>
      </c>
      <c r="I36" s="87">
        <v>3.4883227176220801</v>
      </c>
      <c r="J36" s="87">
        <v>0</v>
      </c>
      <c r="K36" s="244">
        <v>0</v>
      </c>
    </row>
    <row r="37" spans="1:11" ht="18" customHeight="1" x14ac:dyDescent="0.3">
      <c r="A37" s="41" t="s">
        <v>36</v>
      </c>
      <c r="B37" s="87">
        <v>3044.5833333333298</v>
      </c>
      <c r="C37" s="87">
        <v>40.5833333333333</v>
      </c>
      <c r="D37" s="87">
        <v>1.25</v>
      </c>
      <c r="E37" s="87">
        <v>14</v>
      </c>
      <c r="F37" s="87">
        <v>21.8333333333333</v>
      </c>
      <c r="G37" s="87">
        <v>3.3333333333333299</v>
      </c>
      <c r="H37" s="87">
        <v>1.3333333333333299</v>
      </c>
      <c r="I37" s="87">
        <v>0</v>
      </c>
      <c r="J37" s="87">
        <v>0.58333333333333004</v>
      </c>
      <c r="K37" s="244">
        <v>0</v>
      </c>
    </row>
    <row r="38" spans="1:11" ht="12.75" customHeight="1" x14ac:dyDescent="0.3">
      <c r="A38" s="41" t="s">
        <v>37</v>
      </c>
      <c r="B38" s="87">
        <v>5676.8333333333303</v>
      </c>
      <c r="C38" s="87">
        <v>205</v>
      </c>
      <c r="D38" s="87">
        <v>143.333333333333</v>
      </c>
      <c r="E38" s="87">
        <v>14.5</v>
      </c>
      <c r="F38" s="87">
        <v>1.1666666666666701</v>
      </c>
      <c r="G38" s="87">
        <v>39.8333333333333</v>
      </c>
      <c r="H38" s="87">
        <v>74.8333333333333</v>
      </c>
      <c r="I38" s="87">
        <v>15.75</v>
      </c>
      <c r="J38" s="87">
        <v>0</v>
      </c>
      <c r="K38" s="244">
        <v>0</v>
      </c>
    </row>
    <row r="39" spans="1:11" ht="12.75" customHeight="1" x14ac:dyDescent="0.3">
      <c r="A39" s="41" t="s">
        <v>38</v>
      </c>
      <c r="B39" s="87">
        <v>6622.1310090565303</v>
      </c>
      <c r="C39" s="87">
        <v>308.727224693653</v>
      </c>
      <c r="D39" s="87">
        <v>17.221552518430499</v>
      </c>
      <c r="E39" s="87">
        <v>256.46117819577</v>
      </c>
      <c r="F39" s="87">
        <v>12.770170721528901</v>
      </c>
      <c r="G39" s="87">
        <v>0</v>
      </c>
      <c r="H39" s="87">
        <v>19.207284950319099</v>
      </c>
      <c r="I39" s="87">
        <v>0</v>
      </c>
      <c r="J39" s="87">
        <v>4.3852201257861596</v>
      </c>
      <c r="K39" s="244">
        <v>0</v>
      </c>
    </row>
    <row r="40" spans="1:11" ht="12.75" customHeight="1" x14ac:dyDescent="0.3">
      <c r="A40" s="41" t="s">
        <v>39</v>
      </c>
      <c r="B40" s="87">
        <v>85667.927772448806</v>
      </c>
      <c r="C40" s="87">
        <v>245.95813363211099</v>
      </c>
      <c r="D40" s="87">
        <v>214.23958788047699</v>
      </c>
      <c r="E40" s="87">
        <v>0</v>
      </c>
      <c r="F40" s="87">
        <v>0</v>
      </c>
      <c r="G40" s="87">
        <v>31.718545751634</v>
      </c>
      <c r="H40" s="87">
        <v>48.646731217239399</v>
      </c>
      <c r="I40" s="87">
        <v>12.386288998357999</v>
      </c>
      <c r="J40" s="87">
        <v>0</v>
      </c>
      <c r="K40" s="244">
        <v>0</v>
      </c>
    </row>
    <row r="41" spans="1:11" ht="12.75" customHeight="1" x14ac:dyDescent="0.3">
      <c r="A41" s="41" t="s">
        <v>40</v>
      </c>
      <c r="B41" s="87">
        <v>4124.8779170319303</v>
      </c>
      <c r="C41" s="87">
        <v>25.472510026157099</v>
      </c>
      <c r="D41" s="87">
        <v>7.3328169077091498</v>
      </c>
      <c r="E41" s="87">
        <v>18.056359785114601</v>
      </c>
      <c r="F41" s="87">
        <v>0</v>
      </c>
      <c r="G41" s="87">
        <v>0</v>
      </c>
      <c r="H41" s="87">
        <v>0</v>
      </c>
      <c r="I41" s="87">
        <v>0</v>
      </c>
      <c r="J41" s="87">
        <v>8.3333333333329998E-2</v>
      </c>
      <c r="K41" s="244">
        <v>0</v>
      </c>
    </row>
    <row r="42" spans="1:11" ht="12.75" customHeight="1" x14ac:dyDescent="0.3">
      <c r="A42" s="41" t="s">
        <v>41</v>
      </c>
      <c r="B42" s="87">
        <v>463.40049538579001</v>
      </c>
      <c r="C42" s="87">
        <v>5.0031013586395598</v>
      </c>
      <c r="D42" s="87">
        <v>3.4190760077163902</v>
      </c>
      <c r="E42" s="87">
        <v>0.83367863938262998</v>
      </c>
      <c r="F42" s="87">
        <v>0</v>
      </c>
      <c r="G42" s="87">
        <v>0.66692676480866997</v>
      </c>
      <c r="H42" s="87">
        <v>0</v>
      </c>
      <c r="I42" s="87">
        <v>0.16683848797251</v>
      </c>
      <c r="J42" s="87">
        <v>0</v>
      </c>
      <c r="K42" s="244">
        <v>0</v>
      </c>
    </row>
    <row r="43" spans="1:11" ht="12.75" customHeight="1" x14ac:dyDescent="0.3">
      <c r="A43" s="41" t="s">
        <v>42</v>
      </c>
      <c r="B43" s="87">
        <v>10164.3319139665</v>
      </c>
      <c r="C43" s="87">
        <v>42.281112453492703</v>
      </c>
      <c r="D43" s="87">
        <v>21.263134155670301</v>
      </c>
      <c r="E43" s="87">
        <v>13.7141176170039</v>
      </c>
      <c r="F43" s="87">
        <v>0</v>
      </c>
      <c r="G43" s="87">
        <v>7.3038606808185103</v>
      </c>
      <c r="H43" s="87">
        <v>0</v>
      </c>
      <c r="I43" s="87">
        <v>0</v>
      </c>
      <c r="J43" s="87">
        <v>0</v>
      </c>
      <c r="K43" s="244">
        <v>0</v>
      </c>
    </row>
    <row r="44" spans="1:11" ht="12.75" customHeight="1" x14ac:dyDescent="0.3">
      <c r="A44" s="41" t="s">
        <v>43</v>
      </c>
      <c r="B44" s="87">
        <v>1719.4329217454599</v>
      </c>
      <c r="C44" s="87">
        <v>79.840587657922597</v>
      </c>
      <c r="D44" s="87">
        <v>7.5078587335542499</v>
      </c>
      <c r="E44" s="87">
        <v>11.8487786940722</v>
      </c>
      <c r="F44" s="87">
        <v>3.6701329490981598</v>
      </c>
      <c r="G44" s="87">
        <v>39.879620989804003</v>
      </c>
      <c r="H44" s="87">
        <v>0</v>
      </c>
      <c r="I44" s="87">
        <v>16.934521410816199</v>
      </c>
      <c r="J44" s="87">
        <v>1.1677675269200001</v>
      </c>
      <c r="K44" s="244">
        <v>0</v>
      </c>
    </row>
    <row r="45" spans="1:11" ht="12.75" customHeight="1" x14ac:dyDescent="0.3">
      <c r="A45" s="41" t="s">
        <v>44</v>
      </c>
      <c r="B45" s="87">
        <v>34987.9790442632</v>
      </c>
      <c r="C45" s="87">
        <v>534.23366851682704</v>
      </c>
      <c r="D45" s="87">
        <v>126.46893240665101</v>
      </c>
      <c r="E45" s="87">
        <v>289.71925072802401</v>
      </c>
      <c r="F45" s="87">
        <v>4.4190505274138996</v>
      </c>
      <c r="G45" s="87">
        <v>46.298115850788598</v>
      </c>
      <c r="H45" s="87">
        <v>4.8388312529456199</v>
      </c>
      <c r="I45" s="87">
        <v>20.763392077741301</v>
      </c>
      <c r="J45" s="87">
        <v>52.818461396130999</v>
      </c>
      <c r="K45" s="244">
        <v>0</v>
      </c>
    </row>
    <row r="46" spans="1:11" ht="12.75" customHeight="1" x14ac:dyDescent="0.3">
      <c r="A46" s="41" t="s">
        <v>45</v>
      </c>
      <c r="B46" s="87">
        <v>21553.4945717099</v>
      </c>
      <c r="C46" s="87">
        <v>308.00624614649598</v>
      </c>
      <c r="D46" s="87">
        <v>0</v>
      </c>
      <c r="E46" s="87">
        <v>145.30123493136301</v>
      </c>
      <c r="F46" s="87">
        <v>99.775766025994997</v>
      </c>
      <c r="G46" s="87">
        <v>24.351994851994899</v>
      </c>
      <c r="H46" s="87">
        <v>38.9247680676391</v>
      </c>
      <c r="I46" s="87">
        <v>0</v>
      </c>
      <c r="J46" s="87">
        <v>0</v>
      </c>
      <c r="K46" s="244">
        <v>0</v>
      </c>
    </row>
    <row r="47" spans="1:11" ht="18" customHeight="1" x14ac:dyDescent="0.3">
      <c r="A47" s="41" t="s">
        <v>46</v>
      </c>
      <c r="B47" s="87">
        <v>3974.5163131122099</v>
      </c>
      <c r="C47" s="87">
        <v>1.6912698412698399</v>
      </c>
      <c r="D47" s="87">
        <v>0</v>
      </c>
      <c r="E47" s="87">
        <v>0</v>
      </c>
      <c r="F47" s="87">
        <v>1.6912698412698399</v>
      </c>
      <c r="G47" s="87">
        <v>0</v>
      </c>
      <c r="H47" s="87">
        <v>0</v>
      </c>
      <c r="I47" s="87">
        <v>0</v>
      </c>
      <c r="J47" s="87">
        <v>0</v>
      </c>
      <c r="K47" s="244">
        <v>0</v>
      </c>
    </row>
    <row r="48" spans="1:11" ht="12.75" customHeight="1" x14ac:dyDescent="0.3">
      <c r="A48" s="41" t="s">
        <v>47</v>
      </c>
      <c r="B48" s="87">
        <v>2685.7656806998102</v>
      </c>
      <c r="C48" s="87">
        <v>107.182503491524</v>
      </c>
      <c r="D48" s="87">
        <v>1.5847921225382899</v>
      </c>
      <c r="E48" s="87">
        <v>54.436600591301698</v>
      </c>
      <c r="F48" s="87">
        <v>0.16666666666666999</v>
      </c>
      <c r="G48" s="87">
        <v>1.67004045463614</v>
      </c>
      <c r="H48" s="87">
        <v>0.16666666666666999</v>
      </c>
      <c r="I48" s="87">
        <v>47.571987367793902</v>
      </c>
      <c r="J48" s="87">
        <v>2.1720005336638102</v>
      </c>
      <c r="K48" s="244">
        <v>0</v>
      </c>
    </row>
    <row r="49" spans="1:11" ht="12.75" customHeight="1" x14ac:dyDescent="0.3">
      <c r="A49" s="41" t="s">
        <v>48</v>
      </c>
      <c r="B49" s="87">
        <v>2576.2122012732002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244">
        <v>0</v>
      </c>
    </row>
    <row r="50" spans="1:11" ht="12.75" customHeight="1" x14ac:dyDescent="0.3">
      <c r="A50" s="41" t="s">
        <v>49</v>
      </c>
      <c r="B50" s="87">
        <v>383.41906402427998</v>
      </c>
      <c r="C50" s="87">
        <v>27.726587926031002</v>
      </c>
      <c r="D50" s="87">
        <v>0</v>
      </c>
      <c r="E50" s="87">
        <v>9.9647654745074501</v>
      </c>
      <c r="F50" s="87">
        <v>17.761822451523599</v>
      </c>
      <c r="G50" s="87">
        <v>0</v>
      </c>
      <c r="H50" s="87">
        <v>0</v>
      </c>
      <c r="I50" s="87">
        <v>0</v>
      </c>
      <c r="J50" s="87">
        <v>0</v>
      </c>
      <c r="K50" s="244">
        <v>0</v>
      </c>
    </row>
    <row r="51" spans="1:11" ht="12.75" customHeight="1" x14ac:dyDescent="0.3">
      <c r="A51" s="41" t="s">
        <v>50</v>
      </c>
      <c r="B51" s="87">
        <v>6332.6406510136403</v>
      </c>
      <c r="C51" s="87">
        <v>165.86619708684401</v>
      </c>
      <c r="D51" s="87">
        <v>2.7355957255957302</v>
      </c>
      <c r="E51" s="87">
        <v>45.406416330762902</v>
      </c>
      <c r="F51" s="87">
        <v>43.631454703802902</v>
      </c>
      <c r="G51" s="87">
        <v>8.3085212903857002</v>
      </c>
      <c r="H51" s="87">
        <v>66.9030846436644</v>
      </c>
      <c r="I51" s="87">
        <v>8.1541650498813407</v>
      </c>
      <c r="J51" s="87">
        <v>7.8417602996254701</v>
      </c>
      <c r="K51" s="244">
        <v>0</v>
      </c>
    </row>
    <row r="52" spans="1:11" ht="12.75" customHeight="1" x14ac:dyDescent="0.3">
      <c r="A52" s="41" t="s">
        <v>51</v>
      </c>
      <c r="B52" s="87">
        <v>7347.8812462576398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244">
        <v>0</v>
      </c>
    </row>
    <row r="53" spans="1:11" ht="12.75" customHeight="1" x14ac:dyDescent="0.3">
      <c r="A53" s="41" t="s">
        <v>52</v>
      </c>
      <c r="B53" s="87">
        <v>1238.5454348306901</v>
      </c>
      <c r="C53" s="87">
        <v>7.0331065651743403</v>
      </c>
      <c r="D53" s="87">
        <v>0.16810734463276999</v>
      </c>
      <c r="E53" s="87">
        <v>2.8905387404696401</v>
      </c>
      <c r="F53" s="87">
        <v>0</v>
      </c>
      <c r="G53" s="87">
        <v>3.9765194672728201</v>
      </c>
      <c r="H53" s="87">
        <v>8.5392320534219995E-2</v>
      </c>
      <c r="I53" s="87">
        <v>0</v>
      </c>
      <c r="J53" s="87">
        <v>8.3333333333329998E-2</v>
      </c>
      <c r="K53" s="244">
        <v>0</v>
      </c>
    </row>
    <row r="54" spans="1:11" ht="12.75" customHeight="1" x14ac:dyDescent="0.3">
      <c r="A54" s="41" t="s">
        <v>53</v>
      </c>
      <c r="B54" s="87">
        <v>1448.4166666666699</v>
      </c>
      <c r="C54" s="87">
        <v>7.5</v>
      </c>
      <c r="D54" s="87">
        <v>0.5</v>
      </c>
      <c r="E54" s="87">
        <v>0.25</v>
      </c>
      <c r="F54" s="87">
        <v>4.4166666666666696</v>
      </c>
      <c r="G54" s="87">
        <v>1</v>
      </c>
      <c r="H54" s="87">
        <v>8.3333333333329998E-2</v>
      </c>
      <c r="I54" s="87">
        <v>0</v>
      </c>
      <c r="J54" s="87">
        <v>1.3333333333333299</v>
      </c>
      <c r="K54" s="244">
        <v>0</v>
      </c>
    </row>
    <row r="55" spans="1:11" ht="12.75" customHeight="1" x14ac:dyDescent="0.3">
      <c r="A55" s="41" t="s">
        <v>54</v>
      </c>
      <c r="B55" s="87">
        <v>61.75</v>
      </c>
      <c r="C55" s="87">
        <v>1.3333333333333299</v>
      </c>
      <c r="D55" s="87">
        <v>0.66666666666666996</v>
      </c>
      <c r="E55" s="87">
        <v>0</v>
      </c>
      <c r="F55" s="87">
        <v>0.41666666666667002</v>
      </c>
      <c r="G55" s="87">
        <v>0</v>
      </c>
      <c r="H55" s="87">
        <v>8.3333333333329998E-2</v>
      </c>
      <c r="I55" s="87">
        <v>0.16666666666666999</v>
      </c>
      <c r="J55" s="87">
        <v>0</v>
      </c>
      <c r="K55" s="244">
        <v>0</v>
      </c>
    </row>
    <row r="56" spans="1:11" ht="12.75" customHeight="1" x14ac:dyDescent="0.3">
      <c r="A56" s="41" t="s">
        <v>55</v>
      </c>
      <c r="B56" s="87">
        <v>8320.75</v>
      </c>
      <c r="C56" s="87">
        <v>9.5</v>
      </c>
      <c r="D56" s="87">
        <v>0</v>
      </c>
      <c r="E56" s="87">
        <v>1.75</v>
      </c>
      <c r="F56" s="87">
        <v>3.5833333333333299</v>
      </c>
      <c r="G56" s="87">
        <v>4.25</v>
      </c>
      <c r="H56" s="87">
        <v>0</v>
      </c>
      <c r="I56" s="87">
        <v>0</v>
      </c>
      <c r="J56" s="87">
        <v>0</v>
      </c>
      <c r="K56" s="244">
        <v>0</v>
      </c>
    </row>
    <row r="57" spans="1:11" ht="18" customHeight="1" x14ac:dyDescent="0.3">
      <c r="A57" s="41" t="s">
        <v>56</v>
      </c>
      <c r="B57" s="87">
        <v>34755.583333333299</v>
      </c>
      <c r="C57" s="87">
        <v>43.5</v>
      </c>
      <c r="D57" s="87">
        <v>0.5</v>
      </c>
      <c r="E57" s="87">
        <v>27.25</v>
      </c>
      <c r="F57" s="87">
        <v>2.25</v>
      </c>
      <c r="G57" s="87">
        <v>3.9166666666666701</v>
      </c>
      <c r="H57" s="87">
        <v>9.4166666666666696</v>
      </c>
      <c r="I57" s="87">
        <v>0.33333333333332998</v>
      </c>
      <c r="J57" s="87">
        <v>0.41666666666667002</v>
      </c>
      <c r="K57" s="244">
        <v>0</v>
      </c>
    </row>
    <row r="58" spans="1:11" ht="12.75" customHeight="1" x14ac:dyDescent="0.3">
      <c r="A58" s="41" t="s">
        <v>57</v>
      </c>
      <c r="B58" s="87">
        <v>1452.91458333333</v>
      </c>
      <c r="C58" s="87">
        <v>25.002430555555598</v>
      </c>
      <c r="D58" s="87">
        <v>2.1855555555555601</v>
      </c>
      <c r="E58" s="87">
        <v>8.2522916666666699</v>
      </c>
      <c r="F58" s="87">
        <v>6.25597222222222</v>
      </c>
      <c r="G58" s="87">
        <v>6.89</v>
      </c>
      <c r="H58" s="87">
        <v>0.37638888888888999</v>
      </c>
      <c r="I58" s="87">
        <v>0.36416666666667002</v>
      </c>
      <c r="J58" s="87">
        <v>1.7808333333333299</v>
      </c>
      <c r="K58" s="244">
        <v>0</v>
      </c>
    </row>
    <row r="59" spans="1:11" ht="12.75" customHeight="1" x14ac:dyDescent="0.3">
      <c r="A59" s="41" t="s">
        <v>58</v>
      </c>
      <c r="B59" s="87">
        <v>5482.25</v>
      </c>
      <c r="C59" s="87">
        <v>104.25</v>
      </c>
      <c r="D59" s="87">
        <v>32.1666666666667</v>
      </c>
      <c r="E59" s="87">
        <v>61.8333333333333</v>
      </c>
      <c r="F59" s="87">
        <v>0</v>
      </c>
      <c r="G59" s="87">
        <v>14.5833333333333</v>
      </c>
      <c r="H59" s="87">
        <v>8.3333333333329998E-2</v>
      </c>
      <c r="I59" s="87">
        <v>0</v>
      </c>
      <c r="J59" s="87">
        <v>1.5</v>
      </c>
      <c r="K59" s="244">
        <v>0</v>
      </c>
    </row>
    <row r="60" spans="1:11" ht="12.75" customHeight="1" x14ac:dyDescent="0.3">
      <c r="A60" s="42" t="s">
        <v>59</v>
      </c>
      <c r="B60" s="88">
        <v>261.91666666666703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251">
        <v>0</v>
      </c>
    </row>
    <row r="61" spans="1:11" ht="15" customHeight="1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ht="15" customHeight="1" x14ac:dyDescent="0.25"/>
  </sheetData>
  <pageMargins left="0.25" right="0.25" top="0.25" bottom="0.25" header="0.3" footer="0.3"/>
  <pageSetup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62"/>
  <sheetViews>
    <sheetView zoomScale="85" zoomScaleNormal="85" zoomScaleSheetLayoutView="98" workbookViewId="0"/>
  </sheetViews>
  <sheetFormatPr defaultColWidth="9.08984375" defaultRowHeight="12.5" x14ac:dyDescent="0.25"/>
  <cols>
    <col min="1" max="1" width="15.7265625" style="2" customWidth="1"/>
    <col min="2" max="2" width="11.26953125" style="2" bestFit="1" customWidth="1"/>
    <col min="3" max="3" width="7.453125" style="2" bestFit="1" customWidth="1"/>
    <col min="4" max="4" width="11.7265625" style="2" customWidth="1"/>
    <col min="5" max="5" width="12.7265625" style="2" customWidth="1"/>
    <col min="6" max="6" width="10.26953125" style="2" customWidth="1"/>
    <col min="7" max="7" width="13.453125" style="2" customWidth="1"/>
    <col min="8" max="8" width="13" style="2" customWidth="1"/>
    <col min="9" max="10" width="10.26953125" style="2" customWidth="1"/>
    <col min="11" max="16384" width="9.08984375" style="2"/>
  </cols>
  <sheetData>
    <row r="1" spans="1:10" s="111" customFormat="1" ht="13" x14ac:dyDescent="0.3">
      <c r="A1" s="179" t="s">
        <v>216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111" customFormat="1" ht="13" x14ac:dyDescent="0.3">
      <c r="A2" s="179" t="s">
        <v>217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3" x14ac:dyDescent="0.3">
      <c r="A3" s="179" t="str">
        <f>'1A'!$A$3</f>
        <v>Fiscal Year 2020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s="204" customFormat="1" ht="20" customHeight="1" x14ac:dyDescent="0.25">
      <c r="A4" s="201" t="str">
        <f>'1B'!$A$4</f>
        <v>ACF-OFA: 07/21/2021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0" s="3" customFormat="1" ht="45" customHeight="1" x14ac:dyDescent="0.3">
      <c r="A5" s="77" t="s">
        <v>0</v>
      </c>
      <c r="B5" s="78" t="s">
        <v>120</v>
      </c>
      <c r="C5" s="78" t="s">
        <v>90</v>
      </c>
      <c r="D5" s="78" t="s">
        <v>94</v>
      </c>
      <c r="E5" s="78" t="s">
        <v>95</v>
      </c>
      <c r="F5" s="78" t="s">
        <v>96</v>
      </c>
      <c r="G5" s="78" t="s">
        <v>97</v>
      </c>
      <c r="H5" s="78" t="s">
        <v>98</v>
      </c>
      <c r="I5" s="78" t="s">
        <v>99</v>
      </c>
      <c r="J5" s="83" t="s">
        <v>88</v>
      </c>
    </row>
    <row r="6" spans="1:10" ht="12.75" customHeight="1" x14ac:dyDescent="0.3">
      <c r="A6" s="33" t="s">
        <v>3</v>
      </c>
      <c r="B6" s="81">
        <v>1884.8981258251299</v>
      </c>
      <c r="C6" s="81">
        <v>19110.649505446701</v>
      </c>
      <c r="D6" s="81">
        <v>1087.6042196788901</v>
      </c>
      <c r="E6" s="81">
        <v>4686.4440454933701</v>
      </c>
      <c r="F6" s="81">
        <v>708.15059985407697</v>
      </c>
      <c r="G6" s="81">
        <v>606.31687263482502</v>
      </c>
      <c r="H6" s="81">
        <v>538.078172170014</v>
      </c>
      <c r="I6" s="81">
        <v>0.25</v>
      </c>
      <c r="J6" s="44">
        <f>SUM(B6:I6)</f>
        <v>28622.391541103014</v>
      </c>
    </row>
    <row r="7" spans="1:10" ht="18" customHeight="1" x14ac:dyDescent="0.3">
      <c r="A7" s="41" t="s">
        <v>7</v>
      </c>
      <c r="B7" s="81">
        <v>33.8333333333333</v>
      </c>
      <c r="C7" s="81">
        <v>10.1666666666667</v>
      </c>
      <c r="D7" s="81">
        <v>0</v>
      </c>
      <c r="E7" s="81">
        <v>7.9166666666666696</v>
      </c>
      <c r="F7" s="81">
        <v>6.6666666666666696</v>
      </c>
      <c r="G7" s="81">
        <v>0</v>
      </c>
      <c r="H7" s="81">
        <v>0.41666666666667002</v>
      </c>
      <c r="I7" s="81">
        <v>0</v>
      </c>
      <c r="J7" s="44">
        <v>85</v>
      </c>
    </row>
    <row r="8" spans="1:10" ht="12.75" customHeight="1" x14ac:dyDescent="0.3">
      <c r="A8" s="41" t="s">
        <v>8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44">
        <v>0</v>
      </c>
    </row>
    <row r="9" spans="1:10" ht="12.75" customHeight="1" x14ac:dyDescent="0.3">
      <c r="A9" s="41" t="s">
        <v>9</v>
      </c>
      <c r="B9" s="81">
        <v>13.0833333333333</v>
      </c>
      <c r="C9" s="81">
        <v>14.0833333333333</v>
      </c>
      <c r="D9" s="81">
        <v>5.3333333333333304</v>
      </c>
      <c r="E9" s="81">
        <v>4.6666666666666696</v>
      </c>
      <c r="F9" s="81">
        <v>0</v>
      </c>
      <c r="G9" s="81">
        <v>0</v>
      </c>
      <c r="H9" s="81">
        <v>0</v>
      </c>
      <c r="I9" s="81">
        <v>0</v>
      </c>
      <c r="J9" s="44">
        <v>149</v>
      </c>
    </row>
    <row r="10" spans="1:10" ht="12.75" customHeight="1" x14ac:dyDescent="0.3">
      <c r="A10" s="41" t="s">
        <v>10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44">
        <v>0</v>
      </c>
    </row>
    <row r="11" spans="1:10" ht="12.75" customHeight="1" x14ac:dyDescent="0.3">
      <c r="A11" s="41" t="s">
        <v>11</v>
      </c>
      <c r="B11" s="81">
        <v>0</v>
      </c>
      <c r="C11" s="81">
        <v>2827.3351505370902</v>
      </c>
      <c r="D11" s="81">
        <v>0</v>
      </c>
      <c r="E11" s="81">
        <v>2241.5275569978999</v>
      </c>
      <c r="F11" s="81">
        <v>262.21200449876898</v>
      </c>
      <c r="G11" s="81">
        <v>243.91596027590799</v>
      </c>
      <c r="H11" s="81">
        <v>0</v>
      </c>
      <c r="I11" s="81">
        <v>0</v>
      </c>
      <c r="J11" s="44">
        <v>6126</v>
      </c>
    </row>
    <row r="12" spans="1:10" ht="12.75" customHeight="1" x14ac:dyDescent="0.3">
      <c r="A12" s="41" t="s">
        <v>12</v>
      </c>
      <c r="B12" s="81">
        <v>15.4448717948718</v>
      </c>
      <c r="C12" s="81">
        <v>9811.8613247863304</v>
      </c>
      <c r="D12" s="81">
        <v>187.585660018993</v>
      </c>
      <c r="E12" s="81">
        <v>1018.57255460589</v>
      </c>
      <c r="F12" s="81">
        <v>0</v>
      </c>
      <c r="G12" s="81">
        <v>15.8512820512821</v>
      </c>
      <c r="H12" s="81">
        <v>252.21984805318101</v>
      </c>
      <c r="I12" s="81">
        <v>0</v>
      </c>
      <c r="J12" s="44">
        <v>10468</v>
      </c>
    </row>
    <row r="13" spans="1:10" ht="12.75" customHeight="1" x14ac:dyDescent="0.3">
      <c r="A13" s="41" t="s">
        <v>13</v>
      </c>
      <c r="B13" s="81">
        <v>0</v>
      </c>
      <c r="C13" s="81">
        <v>56.420041321504698</v>
      </c>
      <c r="D13" s="81">
        <v>0</v>
      </c>
      <c r="E13" s="81">
        <v>16.575788672186</v>
      </c>
      <c r="F13" s="81">
        <v>0</v>
      </c>
      <c r="G13" s="81">
        <v>7.2700607979097596</v>
      </c>
      <c r="H13" s="81">
        <v>0</v>
      </c>
      <c r="I13" s="81">
        <v>0</v>
      </c>
      <c r="J13" s="44">
        <v>99</v>
      </c>
    </row>
    <row r="14" spans="1:10" ht="12.75" customHeight="1" x14ac:dyDescent="0.3">
      <c r="A14" s="41" t="s">
        <v>14</v>
      </c>
      <c r="B14" s="81">
        <v>0.5</v>
      </c>
      <c r="C14" s="81">
        <v>1.8333333333333299</v>
      </c>
      <c r="D14" s="81">
        <v>0</v>
      </c>
      <c r="E14" s="81">
        <v>8.3333333333329998E-2</v>
      </c>
      <c r="F14" s="81">
        <v>0</v>
      </c>
      <c r="G14" s="81">
        <v>0</v>
      </c>
      <c r="H14" s="81">
        <v>0</v>
      </c>
      <c r="I14" s="81">
        <v>0</v>
      </c>
      <c r="J14" s="44">
        <v>2</v>
      </c>
    </row>
    <row r="15" spans="1:10" ht="12.75" customHeight="1" x14ac:dyDescent="0.3">
      <c r="A15" s="41" t="s">
        <v>76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44">
        <v>0</v>
      </c>
    </row>
    <row r="16" spans="1:10" ht="12.75" customHeight="1" x14ac:dyDescent="0.3">
      <c r="A16" s="41" t="s">
        <v>15</v>
      </c>
      <c r="B16" s="81">
        <v>16.045959595959602</v>
      </c>
      <c r="C16" s="81">
        <v>81.926767676767696</v>
      </c>
      <c r="D16" s="81">
        <v>1.47727272727273</v>
      </c>
      <c r="E16" s="81">
        <v>77.759595959595998</v>
      </c>
      <c r="F16" s="81">
        <v>3.4848484848484902</v>
      </c>
      <c r="G16" s="81">
        <v>0</v>
      </c>
      <c r="H16" s="81">
        <v>0</v>
      </c>
      <c r="I16" s="81">
        <v>0</v>
      </c>
      <c r="J16" s="44">
        <v>561</v>
      </c>
    </row>
    <row r="17" spans="1:10" ht="18" customHeight="1" x14ac:dyDescent="0.3">
      <c r="A17" s="41" t="s">
        <v>16</v>
      </c>
      <c r="B17" s="81">
        <v>52.1666666666667</v>
      </c>
      <c r="C17" s="81">
        <v>2</v>
      </c>
      <c r="D17" s="81">
        <v>1.6666666666666701</v>
      </c>
      <c r="E17" s="81">
        <v>7.4166666666666696</v>
      </c>
      <c r="F17" s="81">
        <v>7.1666666666666696</v>
      </c>
      <c r="G17" s="81">
        <v>0</v>
      </c>
      <c r="H17" s="81">
        <v>1.8333333333333299</v>
      </c>
      <c r="I17" s="81">
        <v>0</v>
      </c>
      <c r="J17" s="44">
        <v>125</v>
      </c>
    </row>
    <row r="18" spans="1:10" ht="12.75" customHeight="1" x14ac:dyDescent="0.3">
      <c r="A18" s="41" t="s">
        <v>17</v>
      </c>
      <c r="B18" s="81">
        <v>5.9339568714226703</v>
      </c>
      <c r="C18" s="81">
        <v>0</v>
      </c>
      <c r="D18" s="81">
        <v>0</v>
      </c>
      <c r="E18" s="81">
        <v>0.33414634146340999</v>
      </c>
      <c r="F18" s="81">
        <v>0</v>
      </c>
      <c r="G18" s="81">
        <v>0</v>
      </c>
      <c r="H18" s="81">
        <v>0</v>
      </c>
      <c r="I18" s="81">
        <v>0</v>
      </c>
      <c r="J18" s="44">
        <v>21</v>
      </c>
    </row>
    <row r="19" spans="1:10" ht="12.75" customHeight="1" x14ac:dyDescent="0.3">
      <c r="A19" s="41" t="s">
        <v>18</v>
      </c>
      <c r="B19" s="81">
        <v>3.6666666666666701</v>
      </c>
      <c r="C19" s="81">
        <v>0.16666666666666999</v>
      </c>
      <c r="D19" s="81">
        <v>0</v>
      </c>
      <c r="E19" s="81">
        <v>0.5</v>
      </c>
      <c r="F19" s="81">
        <v>0.16666666666666999</v>
      </c>
      <c r="G19" s="81">
        <v>0</v>
      </c>
      <c r="H19" s="81">
        <v>0</v>
      </c>
      <c r="I19" s="81">
        <v>0</v>
      </c>
      <c r="J19" s="44">
        <v>19</v>
      </c>
    </row>
    <row r="20" spans="1:10" ht="12.75" customHeight="1" x14ac:dyDescent="0.3">
      <c r="A20" s="41" t="s">
        <v>19</v>
      </c>
      <c r="B20" s="81">
        <v>0</v>
      </c>
      <c r="C20" s="81">
        <v>0</v>
      </c>
      <c r="D20" s="81">
        <v>0.33333333333332998</v>
      </c>
      <c r="E20" s="81">
        <v>1.3333333333333299</v>
      </c>
      <c r="F20" s="81">
        <v>8.3333333333329998E-2</v>
      </c>
      <c r="G20" s="81">
        <v>0</v>
      </c>
      <c r="H20" s="81">
        <v>0.33333333333332998</v>
      </c>
      <c r="I20" s="81">
        <v>0</v>
      </c>
      <c r="J20" s="44">
        <v>3</v>
      </c>
    </row>
    <row r="21" spans="1:10" ht="12.75" customHeight="1" x14ac:dyDescent="0.3">
      <c r="A21" s="41" t="s">
        <v>20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44">
        <v>33</v>
      </c>
    </row>
    <row r="22" spans="1:10" ht="12.75" customHeight="1" x14ac:dyDescent="0.3">
      <c r="A22" s="41" t="s">
        <v>21</v>
      </c>
      <c r="B22" s="81">
        <v>2.3335413865949701</v>
      </c>
      <c r="C22" s="81">
        <v>5.9170507649958397</v>
      </c>
      <c r="D22" s="81">
        <v>0</v>
      </c>
      <c r="E22" s="81">
        <v>0.50003200819409999</v>
      </c>
      <c r="F22" s="81">
        <v>0</v>
      </c>
      <c r="G22" s="81">
        <v>0</v>
      </c>
      <c r="H22" s="81">
        <v>0</v>
      </c>
      <c r="I22" s="81">
        <v>0</v>
      </c>
      <c r="J22" s="44">
        <v>22</v>
      </c>
    </row>
    <row r="23" spans="1:10" ht="12.75" customHeight="1" x14ac:dyDescent="0.3">
      <c r="A23" s="41" t="s">
        <v>22</v>
      </c>
      <c r="B23" s="81">
        <v>0</v>
      </c>
      <c r="C23" s="81">
        <v>0</v>
      </c>
      <c r="D23" s="81">
        <v>0</v>
      </c>
      <c r="E23" s="81">
        <v>0.5</v>
      </c>
      <c r="F23" s="81">
        <v>0</v>
      </c>
      <c r="G23" s="81">
        <v>0</v>
      </c>
      <c r="H23" s="81">
        <v>0</v>
      </c>
      <c r="I23" s="81">
        <v>0</v>
      </c>
      <c r="J23" s="44">
        <v>3</v>
      </c>
    </row>
    <row r="24" spans="1:10" ht="12.75" customHeight="1" x14ac:dyDescent="0.3">
      <c r="A24" s="41" t="s">
        <v>23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44">
        <v>0</v>
      </c>
    </row>
    <row r="25" spans="1:10" ht="12.75" customHeight="1" x14ac:dyDescent="0.3">
      <c r="A25" s="41" t="s">
        <v>24</v>
      </c>
      <c r="B25" s="81">
        <v>52.6666666666667</v>
      </c>
      <c r="C25" s="81">
        <v>4.3333333333333304</v>
      </c>
      <c r="D25" s="81">
        <v>101.916666666667</v>
      </c>
      <c r="E25" s="81">
        <v>6.4166666666666696</v>
      </c>
      <c r="F25" s="81">
        <v>8</v>
      </c>
      <c r="G25" s="81">
        <v>7.25</v>
      </c>
      <c r="H25" s="81">
        <v>0</v>
      </c>
      <c r="I25" s="81">
        <v>0</v>
      </c>
      <c r="J25" s="44">
        <v>305</v>
      </c>
    </row>
    <row r="26" spans="1:10" ht="12.75" customHeight="1" x14ac:dyDescent="0.3">
      <c r="A26" s="41" t="s">
        <v>25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44">
        <v>5</v>
      </c>
    </row>
    <row r="27" spans="1:10" ht="18" customHeight="1" x14ac:dyDescent="0.3">
      <c r="A27" s="41" t="s">
        <v>26</v>
      </c>
      <c r="B27" s="81">
        <v>68.5833333333333</v>
      </c>
      <c r="C27" s="81">
        <v>982.5</v>
      </c>
      <c r="D27" s="81">
        <v>2.6666666666666701</v>
      </c>
      <c r="E27" s="81">
        <v>0</v>
      </c>
      <c r="F27" s="81">
        <v>10.5833333333333</v>
      </c>
      <c r="G27" s="81">
        <v>3.5</v>
      </c>
      <c r="H27" s="81">
        <v>1.1666666666666701</v>
      </c>
      <c r="I27" s="81">
        <v>0.25</v>
      </c>
      <c r="J27" s="44">
        <v>1732</v>
      </c>
    </row>
    <row r="28" spans="1:10" ht="12.75" customHeight="1" x14ac:dyDescent="0.3">
      <c r="A28" s="41" t="s">
        <v>27</v>
      </c>
      <c r="B28" s="81">
        <v>117.689622555239</v>
      </c>
      <c r="C28" s="81">
        <v>67.530498979703296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44">
        <v>419</v>
      </c>
    </row>
    <row r="29" spans="1:10" ht="12.75" customHeight="1" x14ac:dyDescent="0.3">
      <c r="A29" s="41" t="s">
        <v>28</v>
      </c>
      <c r="B29" s="81">
        <v>0</v>
      </c>
      <c r="C29" s="81">
        <v>0</v>
      </c>
      <c r="D29" s="81">
        <v>0</v>
      </c>
      <c r="E29" s="81">
        <v>489.00107769177998</v>
      </c>
      <c r="F29" s="81">
        <v>0</v>
      </c>
      <c r="G29" s="81">
        <v>0</v>
      </c>
      <c r="H29" s="81">
        <v>0</v>
      </c>
      <c r="I29" s="81">
        <v>0</v>
      </c>
      <c r="J29" s="44">
        <v>330</v>
      </c>
    </row>
    <row r="30" spans="1:10" ht="12.75" customHeight="1" x14ac:dyDescent="0.3">
      <c r="A30" s="41" t="s">
        <v>29</v>
      </c>
      <c r="B30" s="81">
        <v>0</v>
      </c>
      <c r="C30" s="81">
        <v>160.316011500754</v>
      </c>
      <c r="D30" s="81">
        <v>32.956612933635</v>
      </c>
      <c r="E30" s="81">
        <v>22.0052083333333</v>
      </c>
      <c r="F30" s="81">
        <v>0</v>
      </c>
      <c r="G30" s="81">
        <v>0</v>
      </c>
      <c r="H30" s="81">
        <v>0</v>
      </c>
      <c r="I30" s="81">
        <v>0</v>
      </c>
      <c r="J30" s="44">
        <v>414</v>
      </c>
    </row>
    <row r="31" spans="1:10" ht="12.75" customHeight="1" x14ac:dyDescent="0.3">
      <c r="A31" s="41" t="s">
        <v>30</v>
      </c>
      <c r="B31" s="81">
        <v>1.4166666666666701</v>
      </c>
      <c r="C31" s="81">
        <v>7.9166666666666696</v>
      </c>
      <c r="D31" s="81">
        <v>0</v>
      </c>
      <c r="E31" s="81">
        <v>8.3333333333333393</v>
      </c>
      <c r="F31" s="81">
        <v>10</v>
      </c>
      <c r="G31" s="81">
        <v>0</v>
      </c>
      <c r="H31" s="81">
        <v>65.1666666666667</v>
      </c>
      <c r="I31" s="81">
        <v>0</v>
      </c>
      <c r="J31" s="44">
        <v>208</v>
      </c>
    </row>
    <row r="32" spans="1:10" ht="12.75" customHeight="1" x14ac:dyDescent="0.3">
      <c r="A32" s="41" t="s">
        <v>31</v>
      </c>
      <c r="B32" s="81">
        <v>62.346528343114997</v>
      </c>
      <c r="C32" s="81">
        <v>18.2909460458241</v>
      </c>
      <c r="D32" s="81">
        <v>152.968651018635</v>
      </c>
      <c r="E32" s="81">
        <v>49.547551312378097</v>
      </c>
      <c r="F32" s="81">
        <v>0</v>
      </c>
      <c r="G32" s="81">
        <v>0</v>
      </c>
      <c r="H32" s="81">
        <v>0</v>
      </c>
      <c r="I32" s="81">
        <v>0</v>
      </c>
      <c r="J32" s="44">
        <v>315</v>
      </c>
    </row>
    <row r="33" spans="1:10" ht="12.75" customHeight="1" x14ac:dyDescent="0.3">
      <c r="A33" s="41" t="s">
        <v>32</v>
      </c>
      <c r="B33" s="81">
        <v>3.1672637707403801</v>
      </c>
      <c r="C33" s="81">
        <v>14.2538470485592</v>
      </c>
      <c r="D33" s="81">
        <v>0.75050611972992998</v>
      </c>
      <c r="E33" s="81">
        <v>6.8350105019633096</v>
      </c>
      <c r="F33" s="81">
        <v>4.5840964819504402</v>
      </c>
      <c r="G33" s="81">
        <v>0</v>
      </c>
      <c r="H33" s="81">
        <v>4.3343749941094103</v>
      </c>
      <c r="I33" s="81">
        <v>0</v>
      </c>
      <c r="J33" s="44">
        <v>72</v>
      </c>
    </row>
    <row r="34" spans="1:10" ht="12.75" customHeight="1" x14ac:dyDescent="0.3">
      <c r="A34" s="41" t="s">
        <v>33</v>
      </c>
      <c r="B34" s="81">
        <v>95.4166666666667</v>
      </c>
      <c r="C34" s="81">
        <v>60.3333333333333</v>
      </c>
      <c r="D34" s="81">
        <v>10.6666666666667</v>
      </c>
      <c r="E34" s="81">
        <v>9.3333333333333393</v>
      </c>
      <c r="F34" s="81">
        <v>0</v>
      </c>
      <c r="G34" s="81">
        <v>0.83333333333333004</v>
      </c>
      <c r="H34" s="81">
        <v>3.1666666666666701</v>
      </c>
      <c r="I34" s="81">
        <v>0</v>
      </c>
      <c r="J34" s="44">
        <v>231</v>
      </c>
    </row>
    <row r="35" spans="1:10" ht="12.75" customHeight="1" x14ac:dyDescent="0.3">
      <c r="A35" s="41" t="s">
        <v>34</v>
      </c>
      <c r="B35" s="81">
        <v>0.58333333333333004</v>
      </c>
      <c r="C35" s="81">
        <v>0.33333333333332998</v>
      </c>
      <c r="D35" s="81">
        <v>0</v>
      </c>
      <c r="E35" s="81">
        <v>0.25</v>
      </c>
      <c r="F35" s="81">
        <v>0</v>
      </c>
      <c r="G35" s="81">
        <v>0.58333333333333004</v>
      </c>
      <c r="H35" s="81">
        <v>0</v>
      </c>
      <c r="I35" s="81">
        <v>0</v>
      </c>
      <c r="J35" s="44">
        <v>45</v>
      </c>
    </row>
    <row r="36" spans="1:10" ht="12.75" customHeight="1" x14ac:dyDescent="0.3">
      <c r="A36" s="41" t="s">
        <v>35</v>
      </c>
      <c r="B36" s="81">
        <v>5.1343283582089603</v>
      </c>
      <c r="C36" s="81">
        <v>0.77485380116959002</v>
      </c>
      <c r="D36" s="81">
        <v>14.044871794871799</v>
      </c>
      <c r="E36" s="81">
        <v>3.4803921568627501</v>
      </c>
      <c r="F36" s="81">
        <v>0</v>
      </c>
      <c r="G36" s="81">
        <v>3.4883227176220801</v>
      </c>
      <c r="H36" s="81">
        <v>0</v>
      </c>
      <c r="I36" s="81">
        <v>0</v>
      </c>
      <c r="J36" s="44">
        <v>23</v>
      </c>
    </row>
    <row r="37" spans="1:10" ht="18" customHeight="1" x14ac:dyDescent="0.3">
      <c r="A37" s="41" t="s">
        <v>36</v>
      </c>
      <c r="B37" s="81">
        <v>2.4166666666666701</v>
      </c>
      <c r="C37" s="81">
        <v>30.1666666666667</v>
      </c>
      <c r="D37" s="81">
        <v>48.5833333333333</v>
      </c>
      <c r="E37" s="81">
        <v>8.8333333333333393</v>
      </c>
      <c r="F37" s="81">
        <v>3.3333333333333299</v>
      </c>
      <c r="G37" s="81">
        <v>0</v>
      </c>
      <c r="H37" s="81">
        <v>1.25</v>
      </c>
      <c r="I37" s="81">
        <v>0</v>
      </c>
      <c r="J37" s="44">
        <v>221</v>
      </c>
    </row>
    <row r="38" spans="1:10" ht="12.75" customHeight="1" x14ac:dyDescent="0.3">
      <c r="A38" s="41" t="s">
        <v>37</v>
      </c>
      <c r="B38" s="81">
        <v>327.58333333333297</v>
      </c>
      <c r="C38" s="81">
        <v>34.0833333333333</v>
      </c>
      <c r="D38" s="81">
        <v>2.5833333333333299</v>
      </c>
      <c r="E38" s="81">
        <v>79.0833333333333</v>
      </c>
      <c r="F38" s="81">
        <v>109.25</v>
      </c>
      <c r="G38" s="81">
        <v>21.0833333333333</v>
      </c>
      <c r="H38" s="81">
        <v>0</v>
      </c>
      <c r="I38" s="81">
        <v>0</v>
      </c>
      <c r="J38" s="44">
        <v>1300</v>
      </c>
    </row>
    <row r="39" spans="1:10" ht="12.75" customHeight="1" x14ac:dyDescent="0.3">
      <c r="A39" s="41" t="s">
        <v>38</v>
      </c>
      <c r="B39" s="81">
        <v>51.682544421873096</v>
      </c>
      <c r="C39" s="81">
        <v>3126.78029730157</v>
      </c>
      <c r="D39" s="81">
        <v>36.2134162049907</v>
      </c>
      <c r="E39" s="81">
        <v>0</v>
      </c>
      <c r="F39" s="81">
        <v>43.526981163986797</v>
      </c>
      <c r="G39" s="81">
        <v>0</v>
      </c>
      <c r="H39" s="81">
        <v>13.155660377358499</v>
      </c>
      <c r="I39" s="81">
        <v>0</v>
      </c>
      <c r="J39" s="44">
        <v>2662</v>
      </c>
    </row>
    <row r="40" spans="1:10" ht="12.75" customHeight="1" x14ac:dyDescent="0.3">
      <c r="A40" s="41" t="s">
        <v>39</v>
      </c>
      <c r="B40" s="81">
        <v>392.49592050084499</v>
      </c>
      <c r="C40" s="81">
        <v>0</v>
      </c>
      <c r="D40" s="81">
        <v>0</v>
      </c>
      <c r="E40" s="81">
        <v>126.874183006536</v>
      </c>
      <c r="F40" s="81">
        <v>48.646731217239399</v>
      </c>
      <c r="G40" s="81">
        <v>24.772577996715899</v>
      </c>
      <c r="H40" s="81">
        <v>0</v>
      </c>
      <c r="I40" s="81">
        <v>0</v>
      </c>
      <c r="J40" s="44">
        <v>498</v>
      </c>
    </row>
    <row r="41" spans="1:10" ht="12.75" customHeight="1" x14ac:dyDescent="0.3">
      <c r="A41" s="41" t="s">
        <v>40</v>
      </c>
      <c r="B41" s="81">
        <v>15.722925482085</v>
      </c>
      <c r="C41" s="81">
        <v>38.167415049294902</v>
      </c>
      <c r="D41" s="81">
        <v>0</v>
      </c>
      <c r="E41" s="81">
        <v>0</v>
      </c>
      <c r="F41" s="81">
        <v>0</v>
      </c>
      <c r="G41" s="81">
        <v>0</v>
      </c>
      <c r="H41" s="81">
        <v>0.33333333333332998</v>
      </c>
      <c r="I41" s="81">
        <v>0</v>
      </c>
      <c r="J41" s="44">
        <v>16</v>
      </c>
    </row>
    <row r="42" spans="1:10" ht="12.75" customHeight="1" x14ac:dyDescent="0.3">
      <c r="A42" s="41" t="s">
        <v>41</v>
      </c>
      <c r="B42" s="81">
        <v>8.8392670036302192</v>
      </c>
      <c r="C42" s="81">
        <v>2.5008624334044298</v>
      </c>
      <c r="D42" s="81">
        <v>0</v>
      </c>
      <c r="E42" s="81">
        <v>1.7503483749781601</v>
      </c>
      <c r="F42" s="81">
        <v>0</v>
      </c>
      <c r="G42" s="81">
        <v>0.41718213058419001</v>
      </c>
      <c r="H42" s="81">
        <v>0</v>
      </c>
      <c r="I42" s="81">
        <v>0</v>
      </c>
      <c r="J42" s="44">
        <v>19</v>
      </c>
    </row>
    <row r="43" spans="1:10" ht="12.75" customHeight="1" x14ac:dyDescent="0.3">
      <c r="A43" s="41" t="s">
        <v>42</v>
      </c>
      <c r="B43" s="81">
        <v>58.993903136355001</v>
      </c>
      <c r="C43" s="81">
        <v>26.815901900674401</v>
      </c>
      <c r="D43" s="81">
        <v>0</v>
      </c>
      <c r="E43" s="81">
        <v>15.9785379613693</v>
      </c>
      <c r="F43" s="81">
        <v>0</v>
      </c>
      <c r="G43" s="81">
        <v>0</v>
      </c>
      <c r="H43" s="81">
        <v>0</v>
      </c>
      <c r="I43" s="81">
        <v>0</v>
      </c>
      <c r="J43" s="44">
        <v>97</v>
      </c>
    </row>
    <row r="44" spans="1:10" ht="12.75" customHeight="1" x14ac:dyDescent="0.3">
      <c r="A44" s="41" t="s">
        <v>43</v>
      </c>
      <c r="B44" s="81">
        <v>20.771280358530099</v>
      </c>
      <c r="C44" s="81">
        <v>34.129162089079699</v>
      </c>
      <c r="D44" s="81">
        <v>9.5090425519259298</v>
      </c>
      <c r="E44" s="81">
        <v>114.29837376601</v>
      </c>
      <c r="F44" s="81">
        <v>0</v>
      </c>
      <c r="G44" s="81">
        <v>47.800483622623197</v>
      </c>
      <c r="H44" s="81">
        <v>3.0865501090330398</v>
      </c>
      <c r="I44" s="81">
        <v>0</v>
      </c>
      <c r="J44" s="44">
        <v>452</v>
      </c>
    </row>
    <row r="45" spans="1:10" ht="12.75" customHeight="1" x14ac:dyDescent="0.3">
      <c r="A45" s="41" t="s">
        <v>44</v>
      </c>
      <c r="B45" s="81">
        <v>342.90920666462301</v>
      </c>
      <c r="C45" s="81">
        <v>731.58300789373197</v>
      </c>
      <c r="D45" s="81">
        <v>12.8394329505594</v>
      </c>
      <c r="E45" s="81">
        <v>149.74572385285799</v>
      </c>
      <c r="F45" s="81">
        <v>15.271647497481201</v>
      </c>
      <c r="G45" s="81">
        <v>58.781462603399497</v>
      </c>
      <c r="H45" s="81">
        <v>154.35799368020301</v>
      </c>
      <c r="I45" s="81">
        <v>0</v>
      </c>
      <c r="J45" s="44">
        <v>1533</v>
      </c>
    </row>
    <row r="46" spans="1:10" ht="12.75" customHeight="1" x14ac:dyDescent="0.3">
      <c r="A46" s="41" t="s">
        <v>45</v>
      </c>
      <c r="B46" s="81">
        <v>0</v>
      </c>
      <c r="C46" s="81">
        <v>308.44101148846698</v>
      </c>
      <c r="D46" s="81">
        <v>258.90565833552301</v>
      </c>
      <c r="E46" s="81">
        <v>89.550836550836607</v>
      </c>
      <c r="F46" s="81">
        <v>38.9247680676391</v>
      </c>
      <c r="G46" s="81">
        <v>0</v>
      </c>
      <c r="H46" s="81">
        <v>0</v>
      </c>
      <c r="I46" s="81">
        <v>0</v>
      </c>
      <c r="J46" s="44">
        <v>778</v>
      </c>
    </row>
    <row r="47" spans="1:10" ht="18" customHeight="1" x14ac:dyDescent="0.3">
      <c r="A47" s="41" t="s">
        <v>46</v>
      </c>
      <c r="B47" s="81">
        <v>0</v>
      </c>
      <c r="C47" s="81">
        <v>0</v>
      </c>
      <c r="D47" s="81">
        <v>5.07380952380952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44">
        <v>10</v>
      </c>
    </row>
    <row r="48" spans="1:10" ht="12.75" customHeight="1" x14ac:dyDescent="0.3">
      <c r="A48" s="41" t="s">
        <v>47</v>
      </c>
      <c r="B48" s="81">
        <v>5.4225018234865097</v>
      </c>
      <c r="C48" s="81">
        <v>184.097052061689</v>
      </c>
      <c r="D48" s="81">
        <v>0.66666666666666996</v>
      </c>
      <c r="E48" s="81">
        <v>5.7634951518779101</v>
      </c>
      <c r="F48" s="81">
        <v>0.41666666666667002</v>
      </c>
      <c r="G48" s="81">
        <v>146.21486936321</v>
      </c>
      <c r="H48" s="81">
        <v>8.0213354679885498</v>
      </c>
      <c r="I48" s="81">
        <v>0</v>
      </c>
      <c r="J48" s="44">
        <v>801</v>
      </c>
    </row>
    <row r="49" spans="1:10" ht="12.75" customHeight="1" x14ac:dyDescent="0.3">
      <c r="A49" s="41" t="s">
        <v>48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44">
        <v>5</v>
      </c>
    </row>
    <row r="50" spans="1:10" ht="12.75" customHeight="1" x14ac:dyDescent="0.3">
      <c r="A50" s="41" t="s">
        <v>49</v>
      </c>
      <c r="B50" s="81">
        <v>0</v>
      </c>
      <c r="C50" s="81">
        <v>28.103756923948399</v>
      </c>
      <c r="D50" s="81">
        <v>40.610164190800397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44">
        <v>97</v>
      </c>
    </row>
    <row r="51" spans="1:10" ht="12.75" customHeight="1" x14ac:dyDescent="0.3">
      <c r="A51" s="41" t="s">
        <v>50</v>
      </c>
      <c r="B51" s="81">
        <v>6.79273351273351</v>
      </c>
      <c r="C51" s="81">
        <v>143.54960716949299</v>
      </c>
      <c r="D51" s="81">
        <v>114.410926863703</v>
      </c>
      <c r="E51" s="81">
        <v>31.999914887372501</v>
      </c>
      <c r="F51" s="81">
        <v>106.242626689983</v>
      </c>
      <c r="G51" s="81">
        <v>23.107171075570001</v>
      </c>
      <c r="H51" s="81">
        <v>15.683520599250899</v>
      </c>
      <c r="I51" s="81">
        <v>0</v>
      </c>
      <c r="J51" s="44">
        <v>364</v>
      </c>
    </row>
    <row r="52" spans="1:10" ht="12.75" customHeight="1" x14ac:dyDescent="0.3">
      <c r="A52" s="41" t="s">
        <v>51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44">
        <v>0</v>
      </c>
    </row>
    <row r="53" spans="1:10" ht="12.75" customHeight="1" x14ac:dyDescent="0.3">
      <c r="A53" s="41" t="s">
        <v>52</v>
      </c>
      <c r="B53" s="81">
        <v>0.25288135593220001</v>
      </c>
      <c r="C53" s="81">
        <v>7.7382025615783103</v>
      </c>
      <c r="D53" s="81">
        <v>0</v>
      </c>
      <c r="E53" s="81">
        <v>10.569272915534601</v>
      </c>
      <c r="F53" s="81">
        <v>0.17078464106845001</v>
      </c>
      <c r="G53" s="81">
        <v>0</v>
      </c>
      <c r="H53" s="81">
        <v>1.6666666666666701</v>
      </c>
      <c r="I53" s="81">
        <v>0</v>
      </c>
      <c r="J53" s="44">
        <v>13</v>
      </c>
    </row>
    <row r="54" spans="1:10" ht="12.75" customHeight="1" x14ac:dyDescent="0.3">
      <c r="A54" s="41" t="s">
        <v>53</v>
      </c>
      <c r="B54" s="81">
        <v>1.3333333333333299</v>
      </c>
      <c r="C54" s="81">
        <v>0.5</v>
      </c>
      <c r="D54" s="81">
        <v>10</v>
      </c>
      <c r="E54" s="81">
        <v>2.0833333333333299</v>
      </c>
      <c r="F54" s="81">
        <v>0.25</v>
      </c>
      <c r="G54" s="81">
        <v>0</v>
      </c>
      <c r="H54" s="81">
        <v>2.6666666666666701</v>
      </c>
      <c r="I54" s="81">
        <v>0</v>
      </c>
      <c r="J54" s="44">
        <v>65</v>
      </c>
    </row>
    <row r="55" spans="1:10" ht="12.75" customHeight="1" x14ac:dyDescent="0.3">
      <c r="A55" s="41" t="s">
        <v>54</v>
      </c>
      <c r="B55" s="81">
        <v>1.25</v>
      </c>
      <c r="C55" s="81">
        <v>0</v>
      </c>
      <c r="D55" s="81">
        <v>1.3333333333333299</v>
      </c>
      <c r="E55" s="81">
        <v>0</v>
      </c>
      <c r="F55" s="81">
        <v>0.16666666666666999</v>
      </c>
      <c r="G55" s="81">
        <v>0.16666666666666999</v>
      </c>
      <c r="H55" s="81">
        <v>0</v>
      </c>
      <c r="I55" s="81">
        <v>0</v>
      </c>
      <c r="J55" s="44">
        <v>4</v>
      </c>
    </row>
    <row r="56" spans="1:10" ht="12.75" customHeight="1" x14ac:dyDescent="0.3">
      <c r="A56" s="41" t="s">
        <v>55</v>
      </c>
      <c r="B56" s="81">
        <v>0</v>
      </c>
      <c r="C56" s="81">
        <v>7.8333333333333401</v>
      </c>
      <c r="D56" s="81">
        <v>12.25</v>
      </c>
      <c r="E56" s="81">
        <v>11.5833333333333</v>
      </c>
      <c r="F56" s="81">
        <v>0</v>
      </c>
      <c r="G56" s="81">
        <v>0</v>
      </c>
      <c r="H56" s="81">
        <v>0</v>
      </c>
      <c r="I56" s="81">
        <v>0</v>
      </c>
      <c r="J56" s="44">
        <v>50</v>
      </c>
    </row>
    <row r="57" spans="1:10" ht="18" customHeight="1" x14ac:dyDescent="0.3">
      <c r="A57" s="41" t="s">
        <v>56</v>
      </c>
      <c r="B57" s="81">
        <v>1.1666666666666701</v>
      </c>
      <c r="C57" s="81">
        <v>79.25</v>
      </c>
      <c r="D57" s="81">
        <v>7.3333333333333401</v>
      </c>
      <c r="E57" s="81">
        <v>12.3333333333333</v>
      </c>
      <c r="F57" s="81">
        <v>28.1666666666667</v>
      </c>
      <c r="G57" s="81">
        <v>0.91666666666666996</v>
      </c>
      <c r="H57" s="81">
        <v>1.0833333333333299</v>
      </c>
      <c r="I57" s="81">
        <v>0</v>
      </c>
      <c r="J57" s="44">
        <v>166</v>
      </c>
    </row>
    <row r="58" spans="1:10" ht="12.75" customHeight="1" x14ac:dyDescent="0.3">
      <c r="A58" s="41" t="s">
        <v>57</v>
      </c>
      <c r="B58" s="81">
        <v>5.83555555555556</v>
      </c>
      <c r="C58" s="81">
        <v>22.783402777777798</v>
      </c>
      <c r="D58" s="81">
        <v>14.924861111111101</v>
      </c>
      <c r="E58" s="81">
        <v>14.5244444444444</v>
      </c>
      <c r="F58" s="81">
        <v>0.75277777777777999</v>
      </c>
      <c r="G58" s="81">
        <v>0.36416666666667002</v>
      </c>
      <c r="H58" s="81">
        <v>5.7188888888888902</v>
      </c>
      <c r="I58" s="81">
        <v>0</v>
      </c>
      <c r="J58" s="44">
        <v>137</v>
      </c>
    </row>
    <row r="59" spans="1:10" ht="12.75" customHeight="1" x14ac:dyDescent="0.3">
      <c r="A59" s="41" t="s">
        <v>58</v>
      </c>
      <c r="B59" s="81">
        <v>91.4166666666667</v>
      </c>
      <c r="C59" s="81">
        <v>175.833333333333</v>
      </c>
      <c r="D59" s="81">
        <v>0</v>
      </c>
      <c r="E59" s="81">
        <v>38.5833333333333</v>
      </c>
      <c r="F59" s="81">
        <v>8.3333333333329998E-2</v>
      </c>
      <c r="G59" s="81">
        <v>0</v>
      </c>
      <c r="H59" s="81">
        <v>2.4166666666666701</v>
      </c>
      <c r="I59" s="81">
        <v>0</v>
      </c>
      <c r="J59" s="44">
        <v>469</v>
      </c>
    </row>
    <row r="60" spans="1:10" ht="12.75" customHeight="1" x14ac:dyDescent="0.3">
      <c r="A60" s="42" t="s">
        <v>59</v>
      </c>
      <c r="B60" s="82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47">
        <v>0</v>
      </c>
    </row>
    <row r="61" spans="1:10" ht="15" customHeight="1" x14ac:dyDescent="0.25">
      <c r="A61" s="76"/>
      <c r="B61" s="76"/>
      <c r="C61" s="76"/>
      <c r="D61" s="76"/>
      <c r="E61" s="76"/>
      <c r="F61" s="76"/>
      <c r="G61" s="76"/>
      <c r="H61" s="76"/>
      <c r="I61" s="76"/>
    </row>
    <row r="62" spans="1:10" ht="15" customHeight="1" x14ac:dyDescent="0.25"/>
  </sheetData>
  <printOptions horizontalCentered="1"/>
  <pageMargins left="0.25" right="0.25" top="0.25" bottom="0.2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O65"/>
  <sheetViews>
    <sheetView zoomScaleNormal="100" zoomScaleSheetLayoutView="100" workbookViewId="0"/>
  </sheetViews>
  <sheetFormatPr defaultColWidth="9.08984375" defaultRowHeight="12.75" customHeight="1" x14ac:dyDescent="0.25"/>
  <cols>
    <col min="1" max="1" width="15.6328125" style="10" customWidth="1"/>
    <col min="2" max="2" width="9.08984375" style="10" customWidth="1"/>
    <col min="3" max="3" width="11.6328125" style="10" customWidth="1"/>
    <col min="4" max="4" width="9.08984375" style="10" customWidth="1"/>
    <col min="5" max="5" width="1.6328125" style="10" hidden="1" customWidth="1"/>
    <col min="6" max="6" width="15.6328125" style="140" hidden="1" customWidth="1"/>
    <col min="7" max="7" width="9.08984375" style="10" customWidth="1"/>
    <col min="8" max="8" width="11.6328125" style="10" customWidth="1"/>
    <col min="9" max="9" width="9.08984375" style="10" customWidth="1"/>
    <col min="10" max="12" width="9" style="10" customWidth="1"/>
    <col min="13" max="17" width="9.08984375" style="10" customWidth="1"/>
    <col min="18" max="16384" width="9.08984375" style="10"/>
  </cols>
  <sheetData>
    <row r="1" spans="1:15" s="110" customFormat="1" ht="12.75" customHeight="1" x14ac:dyDescent="0.3">
      <c r="A1" s="142" t="s">
        <v>187</v>
      </c>
      <c r="B1" s="142"/>
      <c r="C1" s="142"/>
      <c r="D1" s="142"/>
      <c r="E1" s="142"/>
      <c r="F1" s="142"/>
      <c r="G1" s="142"/>
      <c r="H1" s="142"/>
      <c r="I1" s="142"/>
    </row>
    <row r="2" spans="1:15" s="110" customFormat="1" ht="12.75" customHeight="1" x14ac:dyDescent="0.3">
      <c r="A2" s="143" t="s">
        <v>179</v>
      </c>
      <c r="B2" s="143"/>
      <c r="C2" s="143"/>
      <c r="D2" s="143"/>
      <c r="E2" s="143"/>
      <c r="F2" s="143"/>
      <c r="G2" s="143"/>
      <c r="H2" s="143"/>
      <c r="I2" s="143"/>
    </row>
    <row r="3" spans="1:15" ht="13" x14ac:dyDescent="0.3">
      <c r="A3" s="142" t="s">
        <v>255</v>
      </c>
      <c r="B3" s="142"/>
      <c r="C3" s="142"/>
      <c r="D3" s="142"/>
      <c r="E3" s="142"/>
      <c r="F3" s="142"/>
      <c r="G3" s="142"/>
      <c r="H3" s="142"/>
      <c r="I3" s="142"/>
      <c r="J3" s="92"/>
      <c r="O3" s="13"/>
    </row>
    <row r="4" spans="1:15" s="192" customFormat="1" ht="20" customHeight="1" x14ac:dyDescent="0.25">
      <c r="A4" s="201" t="str">
        <f>'1B'!$A$4</f>
        <v>ACF-OFA: 07/21/2021</v>
      </c>
      <c r="B4" s="200"/>
      <c r="C4" s="200"/>
      <c r="D4" s="200"/>
      <c r="E4" s="200"/>
      <c r="F4" s="200"/>
      <c r="G4" s="200"/>
      <c r="H4" s="200"/>
      <c r="I4" s="200"/>
    </row>
    <row r="5" spans="1:15" s="31" customFormat="1" ht="20" customHeight="1" x14ac:dyDescent="0.3">
      <c r="B5" s="194" t="s">
        <v>78</v>
      </c>
      <c r="C5" s="198"/>
      <c r="D5" s="198"/>
      <c r="E5" s="196"/>
      <c r="G5" s="194" t="s">
        <v>60</v>
      </c>
      <c r="H5" s="198"/>
      <c r="I5" s="198"/>
      <c r="J5" s="150"/>
    </row>
    <row r="6" spans="1:15" s="31" customFormat="1" ht="30" customHeight="1" x14ac:dyDescent="0.3">
      <c r="A6" s="148" t="s">
        <v>0</v>
      </c>
      <c r="B6" s="75" t="s">
        <v>77</v>
      </c>
      <c r="C6" s="75" t="s">
        <v>123</v>
      </c>
      <c r="D6" s="220" t="s">
        <v>124</v>
      </c>
      <c r="E6" s="127"/>
      <c r="F6" s="148" t="s">
        <v>0</v>
      </c>
      <c r="G6" s="75" t="s">
        <v>77</v>
      </c>
      <c r="H6" s="75" t="s">
        <v>123</v>
      </c>
      <c r="I6" s="75" t="s">
        <v>124</v>
      </c>
      <c r="J6" s="15"/>
      <c r="K6" s="15"/>
    </row>
    <row r="7" spans="1:15" s="31" customFormat="1" ht="12.75" customHeight="1" x14ac:dyDescent="0.3">
      <c r="A7" s="33" t="s">
        <v>3</v>
      </c>
      <c r="B7" s="27">
        <f>'1B'!B7</f>
        <v>0.39600000000000002</v>
      </c>
      <c r="C7" s="155" t="s">
        <v>151</v>
      </c>
      <c r="D7" s="223" t="s">
        <v>151</v>
      </c>
      <c r="E7" s="127"/>
      <c r="F7" s="151" t="str">
        <f>A7</f>
        <v>United States</v>
      </c>
      <c r="G7" s="27">
        <f>'1B'!G7</f>
        <v>0.46899999999999997</v>
      </c>
      <c r="H7" s="155" t="s">
        <v>151</v>
      </c>
      <c r="I7" s="156" t="s">
        <v>151</v>
      </c>
      <c r="J7" s="15"/>
      <c r="K7" s="15"/>
    </row>
    <row r="8" spans="1:15" ht="18" customHeight="1" x14ac:dyDescent="0.3">
      <c r="A8" s="41" t="s">
        <v>7</v>
      </c>
      <c r="B8" s="27">
        <f>'1B'!B8</f>
        <v>0.44299999999999995</v>
      </c>
      <c r="C8" s="113">
        <f>'2'!C7</f>
        <v>0</v>
      </c>
      <c r="D8" s="224" t="str">
        <f>IF((B8-C8)&lt;0,"No","Yes")</f>
        <v>Yes</v>
      </c>
      <c r="E8" s="127"/>
      <c r="F8" s="151" t="str">
        <f t="shared" ref="F8:F61" si="0">A8</f>
        <v>Alabama</v>
      </c>
      <c r="G8" s="27">
        <f>'1B'!G8</f>
        <v>0.48100000000000004</v>
      </c>
      <c r="H8" s="114">
        <f>'2'!G7</f>
        <v>0</v>
      </c>
      <c r="I8" s="157" t="str">
        <f t="shared" ref="I8:I12" si="1">IF((G8-H8)&lt;0, "No", "Yes")</f>
        <v>Yes</v>
      </c>
      <c r="K8" s="1"/>
      <c r="L8" s="1"/>
      <c r="M8" s="1"/>
    </row>
    <row r="9" spans="1:15" ht="12.75" customHeight="1" x14ac:dyDescent="0.3">
      <c r="A9" s="41" t="s">
        <v>8</v>
      </c>
      <c r="B9" s="27">
        <f>'1B'!B9</f>
        <v>0.38200000000000001</v>
      </c>
      <c r="C9" s="113">
        <f>'2'!C8</f>
        <v>7.644094046783767E-2</v>
      </c>
      <c r="D9" s="224" t="str">
        <f>IF((B9-C9)&lt;0,"No","Yes")</f>
        <v>Yes</v>
      </c>
      <c r="E9" s="127"/>
      <c r="F9" s="151" t="str">
        <f t="shared" si="0"/>
        <v>Alaska</v>
      </c>
      <c r="G9" s="27">
        <f>'1B'!G9</f>
        <v>0.52100000000000002</v>
      </c>
      <c r="H9" s="114">
        <f>'2'!G8</f>
        <v>0.35198645705691667</v>
      </c>
      <c r="I9" s="157" t="str">
        <f t="shared" si="1"/>
        <v>Yes</v>
      </c>
      <c r="K9" s="1"/>
      <c r="L9" s="1"/>
      <c r="M9" s="14"/>
    </row>
    <row r="10" spans="1:15" ht="12.75" customHeight="1" x14ac:dyDescent="0.3">
      <c r="A10" s="41" t="s">
        <v>9</v>
      </c>
      <c r="B10" s="27">
        <f>'1B'!B10</f>
        <v>0.152</v>
      </c>
      <c r="C10" s="113">
        <f>'2'!C9</f>
        <v>0</v>
      </c>
      <c r="D10" s="224" t="str">
        <f t="shared" ref="D10:D17" si="2">IF((B10-C10)&lt;0,"No","Yes")</f>
        <v>Yes</v>
      </c>
      <c r="E10" s="127"/>
      <c r="F10" s="151" t="str">
        <f t="shared" si="0"/>
        <v>Arizona</v>
      </c>
      <c r="G10" s="27">
        <f>'1B'!G10</f>
        <v>0.27100000000000002</v>
      </c>
      <c r="H10" s="114">
        <f>'2'!G9</f>
        <v>0.13988329179752168</v>
      </c>
      <c r="I10" s="157" t="str">
        <f t="shared" si="1"/>
        <v>Yes</v>
      </c>
      <c r="K10" s="1"/>
      <c r="L10" s="1"/>
      <c r="M10" s="1"/>
    </row>
    <row r="11" spans="1:15" ht="12.75" customHeight="1" x14ac:dyDescent="0.3">
      <c r="A11" s="41" t="s">
        <v>10</v>
      </c>
      <c r="B11" s="27">
        <f>'1B'!B11</f>
        <v>0.17399999999999999</v>
      </c>
      <c r="C11" s="113">
        <f>'2'!C10</f>
        <v>0</v>
      </c>
      <c r="D11" s="224" t="str">
        <f t="shared" si="2"/>
        <v>Yes</v>
      </c>
      <c r="E11" s="127"/>
      <c r="F11" s="151" t="str">
        <f t="shared" si="0"/>
        <v>Arkansas</v>
      </c>
      <c r="G11" s="27">
        <f>'1B'!G11</f>
        <v>0.16800000000000001</v>
      </c>
      <c r="H11" s="114">
        <f>'2'!G10</f>
        <v>0.14233657212469786</v>
      </c>
      <c r="I11" s="157" t="str">
        <f t="shared" si="1"/>
        <v>Yes</v>
      </c>
      <c r="K11" s="1"/>
      <c r="L11" s="1"/>
      <c r="M11" s="1"/>
    </row>
    <row r="12" spans="1:15" ht="12.75" customHeight="1" x14ac:dyDescent="0.3">
      <c r="A12" s="41" t="s">
        <v>11</v>
      </c>
      <c r="B12" s="27">
        <f>'1B'!B12</f>
        <v>0.505</v>
      </c>
      <c r="C12" s="113">
        <f>'2'!C11</f>
        <v>0.24706188244184124</v>
      </c>
      <c r="D12" s="224" t="str">
        <f t="shared" si="2"/>
        <v>Yes</v>
      </c>
      <c r="E12" s="127"/>
      <c r="F12" s="151" t="str">
        <f t="shared" si="0"/>
        <v>California</v>
      </c>
      <c r="G12" s="27">
        <f>'1B'!G12</f>
        <v>0.27500000000000002</v>
      </c>
      <c r="H12" s="114">
        <f>'2'!G11</f>
        <v>0.59473800222522133</v>
      </c>
      <c r="I12" s="157" t="str">
        <f t="shared" si="1"/>
        <v>No</v>
      </c>
      <c r="K12" s="1"/>
      <c r="L12" s="1"/>
      <c r="M12" s="1"/>
    </row>
    <row r="13" spans="1:15" ht="12.75" customHeight="1" x14ac:dyDescent="0.3">
      <c r="A13" s="41" t="s">
        <v>12</v>
      </c>
      <c r="B13" s="27">
        <f>'1B'!B13</f>
        <v>0.39899999999999997</v>
      </c>
      <c r="C13" s="113">
        <f>'2'!C12</f>
        <v>0.15005158672857183</v>
      </c>
      <c r="D13" s="224" t="str">
        <f t="shared" si="2"/>
        <v>Yes</v>
      </c>
      <c r="E13" s="127"/>
      <c r="F13" s="151" t="str">
        <f t="shared" si="0"/>
        <v>Colorado</v>
      </c>
      <c r="G13" s="159" t="str">
        <f>'1B'!G13</f>
        <v>1/</v>
      </c>
      <c r="H13" s="115" t="s">
        <v>151</v>
      </c>
      <c r="I13" s="115" t="s">
        <v>151</v>
      </c>
      <c r="L13" s="1"/>
      <c r="M13" s="1" t="s">
        <v>2</v>
      </c>
    </row>
    <row r="14" spans="1:15" ht="12.75" customHeight="1" x14ac:dyDescent="0.3">
      <c r="A14" s="41" t="s">
        <v>13</v>
      </c>
      <c r="B14" s="27">
        <f>'1B'!B14</f>
        <v>0.113</v>
      </c>
      <c r="C14" s="113">
        <f>'2'!C13</f>
        <v>0</v>
      </c>
      <c r="D14" s="224" t="str">
        <f t="shared" si="2"/>
        <v>Yes</v>
      </c>
      <c r="E14" s="127"/>
      <c r="F14" s="151" t="str">
        <f t="shared" si="0"/>
        <v xml:space="preserve">Connecticut </v>
      </c>
      <c r="G14" s="112" t="s">
        <v>1</v>
      </c>
      <c r="H14" s="115" t="s">
        <v>151</v>
      </c>
      <c r="I14" s="115" t="s">
        <v>151</v>
      </c>
      <c r="L14" s="1"/>
      <c r="M14" s="1"/>
    </row>
    <row r="15" spans="1:15" ht="12.75" customHeight="1" x14ac:dyDescent="0.3">
      <c r="A15" s="41" t="s">
        <v>14</v>
      </c>
      <c r="B15" s="27">
        <f>'1B'!B15</f>
        <v>0.28600000000000003</v>
      </c>
      <c r="C15" s="113">
        <f>'2'!C14</f>
        <v>0</v>
      </c>
      <c r="D15" s="224" t="str">
        <f t="shared" si="2"/>
        <v>Yes</v>
      </c>
      <c r="E15" s="127"/>
      <c r="F15" s="151" t="str">
        <f t="shared" si="0"/>
        <v>Delaware</v>
      </c>
      <c r="G15" s="112" t="s">
        <v>1</v>
      </c>
      <c r="H15" s="115" t="s">
        <v>151</v>
      </c>
      <c r="I15" s="115" t="s">
        <v>151</v>
      </c>
      <c r="L15" s="1"/>
      <c r="M15" s="14" t="s">
        <v>2</v>
      </c>
    </row>
    <row r="16" spans="1:15" ht="12.75" customHeight="1" x14ac:dyDescent="0.3">
      <c r="A16" s="41" t="s">
        <v>76</v>
      </c>
      <c r="B16" s="27">
        <f>'1B'!B16</f>
        <v>0.499</v>
      </c>
      <c r="C16" s="113">
        <f>'2'!C15</f>
        <v>2.2861927196246357E-2</v>
      </c>
      <c r="D16" s="224" t="str">
        <f t="shared" si="2"/>
        <v>Yes</v>
      </c>
      <c r="E16" s="127"/>
      <c r="F16" s="151" t="str">
        <f t="shared" si="0"/>
        <v>District of Col.</v>
      </c>
      <c r="G16" s="112" t="s">
        <v>1</v>
      </c>
      <c r="H16" s="115" t="s">
        <v>151</v>
      </c>
      <c r="I16" s="115" t="s">
        <v>151</v>
      </c>
      <c r="M16" s="1"/>
    </row>
    <row r="17" spans="1:13" ht="12.75" customHeight="1" x14ac:dyDescent="0.3">
      <c r="A17" s="41" t="s">
        <v>15</v>
      </c>
      <c r="B17" s="27">
        <f>'1B'!B17</f>
        <v>0.191</v>
      </c>
      <c r="C17" s="113">
        <f>'2'!C16</f>
        <v>0.10970761821194192</v>
      </c>
      <c r="D17" s="224" t="str">
        <f t="shared" si="2"/>
        <v>Yes</v>
      </c>
      <c r="E17" s="127"/>
      <c r="F17" s="151" t="str">
        <f t="shared" si="0"/>
        <v>Florida</v>
      </c>
      <c r="G17" s="27">
        <f>'1B'!G17</f>
        <v>0.17100000000000001</v>
      </c>
      <c r="H17" s="114">
        <f>'2'!G16</f>
        <v>3.2536043930900371E-2</v>
      </c>
      <c r="I17" s="157" t="str">
        <f>IF((G17-H17)&lt;0, "No", "Yes")</f>
        <v>Yes</v>
      </c>
      <c r="M17" s="1"/>
    </row>
    <row r="18" spans="1:13" ht="18" customHeight="1" x14ac:dyDescent="0.3">
      <c r="A18" s="41" t="s">
        <v>16</v>
      </c>
      <c r="B18" s="27">
        <f>'1B'!B18</f>
        <v>0.161</v>
      </c>
      <c r="C18" s="113">
        <f>'2'!C17</f>
        <v>0</v>
      </c>
      <c r="D18" s="224" t="str">
        <f t="shared" ref="D18:D27" si="3">IF((B18-C18)&lt;0,"No","Yes")</f>
        <v>Yes</v>
      </c>
      <c r="E18" s="127"/>
      <c r="F18" s="151" t="str">
        <f t="shared" si="0"/>
        <v>Georgia</v>
      </c>
      <c r="G18" s="112" t="s">
        <v>1</v>
      </c>
      <c r="H18" s="115" t="s">
        <v>151</v>
      </c>
      <c r="I18" s="115" t="s">
        <v>151</v>
      </c>
      <c r="J18" s="10" t="s">
        <v>2</v>
      </c>
      <c r="M18" s="1"/>
    </row>
    <row r="19" spans="1:13" ht="12.75" customHeight="1" x14ac:dyDescent="0.3">
      <c r="A19" s="41" t="s">
        <v>17</v>
      </c>
      <c r="B19" s="27">
        <f>'1B'!B19</f>
        <v>9.6000000000000002E-2</v>
      </c>
      <c r="C19" s="113">
        <f>'2'!C18</f>
        <v>0</v>
      </c>
      <c r="D19" s="224" t="str">
        <f t="shared" si="3"/>
        <v>Yes</v>
      </c>
      <c r="E19" s="127"/>
      <c r="F19" s="151" t="str">
        <f t="shared" si="0"/>
        <v>Guam</v>
      </c>
      <c r="G19" s="27">
        <f>'1B'!G19</f>
        <v>9.5000000000000001E-2</v>
      </c>
      <c r="H19" s="114">
        <f>'2'!G18</f>
        <v>0.37070707070707076</v>
      </c>
      <c r="I19" s="157" t="str">
        <f>IF((G19-H19)&lt;0, "No", "Yes")</f>
        <v>No</v>
      </c>
      <c r="M19" s="1"/>
    </row>
    <row r="20" spans="1:13" ht="12.75" customHeight="1" x14ac:dyDescent="0.3">
      <c r="A20" s="41" t="s">
        <v>18</v>
      </c>
      <c r="B20" s="27">
        <f>'1B'!B20</f>
        <v>0.182</v>
      </c>
      <c r="C20" s="113">
        <f>'2'!C19</f>
        <v>0</v>
      </c>
      <c r="D20" s="224" t="str">
        <f t="shared" si="3"/>
        <v>Yes</v>
      </c>
      <c r="E20" s="127"/>
      <c r="F20" s="151" t="str">
        <f t="shared" si="0"/>
        <v>Hawaii</v>
      </c>
      <c r="G20" s="27">
        <f>'1B'!G20</f>
        <v>0.26400000000000001</v>
      </c>
      <c r="H20" s="114">
        <f>'2'!G19</f>
        <v>0.12095057118453978</v>
      </c>
      <c r="I20" s="157" t="str">
        <f>IF((G20-H20)&lt;0, "No", "Yes")</f>
        <v>Yes</v>
      </c>
      <c r="M20" s="1"/>
    </row>
    <row r="21" spans="1:13" ht="12.75" customHeight="1" x14ac:dyDescent="0.3">
      <c r="A21" s="41" t="s">
        <v>19</v>
      </c>
      <c r="B21" s="27">
        <f>'1B'!B21</f>
        <v>0.54700000000000004</v>
      </c>
      <c r="C21" s="113">
        <f>'2'!C20</f>
        <v>0.5</v>
      </c>
      <c r="D21" s="224" t="str">
        <f t="shared" si="3"/>
        <v>Yes</v>
      </c>
      <c r="E21" s="127"/>
      <c r="F21" s="151" t="str">
        <f t="shared" si="0"/>
        <v>Idaho</v>
      </c>
      <c r="G21" s="112" t="s">
        <v>1</v>
      </c>
      <c r="H21" s="115" t="s">
        <v>151</v>
      </c>
      <c r="I21" s="115" t="s">
        <v>151</v>
      </c>
      <c r="M21" s="1"/>
    </row>
    <row r="22" spans="1:13" ht="12.75" customHeight="1" x14ac:dyDescent="0.3">
      <c r="A22" s="41" t="s">
        <v>20</v>
      </c>
      <c r="B22" s="27">
        <f>'1B'!B22</f>
        <v>0.66500000000000004</v>
      </c>
      <c r="C22" s="113">
        <f>'2'!C21</f>
        <v>3.8888153367295453E-2</v>
      </c>
      <c r="D22" s="224" t="str">
        <f t="shared" si="3"/>
        <v>Yes</v>
      </c>
      <c r="E22" s="127"/>
      <c r="F22" s="151" t="str">
        <f t="shared" si="0"/>
        <v>Illinois</v>
      </c>
      <c r="G22" s="112" t="s">
        <v>1</v>
      </c>
      <c r="H22" s="115" t="s">
        <v>151</v>
      </c>
      <c r="I22" s="115" t="s">
        <v>151</v>
      </c>
      <c r="M22" s="1"/>
    </row>
    <row r="23" spans="1:13" ht="12.75" customHeight="1" x14ac:dyDescent="0.3">
      <c r="A23" s="41" t="s">
        <v>21</v>
      </c>
      <c r="B23" s="27">
        <f>'1B'!B23</f>
        <v>0.21299999999999999</v>
      </c>
      <c r="C23" s="113">
        <f>'2'!C22</f>
        <v>0</v>
      </c>
      <c r="D23" s="224" t="str">
        <f t="shared" si="3"/>
        <v>Yes</v>
      </c>
      <c r="E23" s="127"/>
      <c r="F23" s="151" t="str">
        <f t="shared" si="0"/>
        <v>Indiana</v>
      </c>
      <c r="G23" s="27">
        <f>'1B'!G23</f>
        <v>0.29299999999999998</v>
      </c>
      <c r="H23" s="114">
        <f>'2'!G22</f>
        <v>6.791683304397067E-2</v>
      </c>
      <c r="I23" s="157" t="str">
        <f>IF((G23-H23)&lt;0, "No", "Yes")</f>
        <v>Yes</v>
      </c>
      <c r="M23" s="1"/>
    </row>
    <row r="24" spans="1:13" ht="12.75" customHeight="1" x14ac:dyDescent="0.3">
      <c r="A24" s="41" t="s">
        <v>22</v>
      </c>
      <c r="B24" s="27">
        <f>'1B'!B24</f>
        <v>0.2</v>
      </c>
      <c r="C24" s="113">
        <f>'2'!C23</f>
        <v>0</v>
      </c>
      <c r="D24" s="224" t="str">
        <f t="shared" si="3"/>
        <v>Yes</v>
      </c>
      <c r="E24" s="127"/>
      <c r="F24" s="151" t="str">
        <f t="shared" si="0"/>
        <v>Iowa</v>
      </c>
      <c r="G24" s="27">
        <f>'1B'!G24</f>
        <v>0.13100000000000001</v>
      </c>
      <c r="H24" s="114">
        <f>'2'!G23</f>
        <v>5.4515408936892218E-2</v>
      </c>
      <c r="I24" s="157" t="str">
        <f>IF((G24-H24)&lt;0, "No", "Yes")</f>
        <v>Yes</v>
      </c>
      <c r="M24" s="1"/>
    </row>
    <row r="25" spans="1:13" ht="12.75" customHeight="1" x14ac:dyDescent="0.3">
      <c r="A25" s="41" t="s">
        <v>23</v>
      </c>
      <c r="B25" s="27">
        <f>'1B'!B25</f>
        <v>0.318</v>
      </c>
      <c r="C25" s="113">
        <f>'2'!C24</f>
        <v>0</v>
      </c>
      <c r="D25" s="224" t="str">
        <f t="shared" si="3"/>
        <v>Yes</v>
      </c>
      <c r="E25" s="127"/>
      <c r="F25" s="151" t="str">
        <f t="shared" si="0"/>
        <v>Kansas</v>
      </c>
      <c r="G25" s="27">
        <f>'1B'!G25</f>
        <v>0.33799999999999997</v>
      </c>
      <c r="H25" s="114">
        <f>'2'!G24</f>
        <v>0.12926368667480959</v>
      </c>
      <c r="I25" s="157" t="str">
        <f>IF((G25-H25)&lt;0, "No", "Yes")</f>
        <v>Yes</v>
      </c>
      <c r="M25" s="1"/>
    </row>
    <row r="26" spans="1:13" ht="12.75" customHeight="1" x14ac:dyDescent="0.3">
      <c r="A26" s="41" t="s">
        <v>24</v>
      </c>
      <c r="B26" s="27">
        <f>'1B'!B26</f>
        <v>0.41</v>
      </c>
      <c r="C26" s="113">
        <f>'2'!C25</f>
        <v>0</v>
      </c>
      <c r="D26" s="224" t="str">
        <f t="shared" si="3"/>
        <v>Yes</v>
      </c>
      <c r="E26" s="127"/>
      <c r="F26" s="151" t="str">
        <f t="shared" si="0"/>
        <v>Kentucky</v>
      </c>
      <c r="G26" s="27">
        <f>'1B'!G26</f>
        <v>0.43</v>
      </c>
      <c r="H26" s="114">
        <f>'2'!G25</f>
        <v>0.34032273039367922</v>
      </c>
      <c r="I26" s="157" t="str">
        <f>IF((G26-H26)&lt;0, "No", "Yes")</f>
        <v>Yes</v>
      </c>
      <c r="M26" s="1"/>
    </row>
    <row r="27" spans="1:13" ht="12.75" customHeight="1" x14ac:dyDescent="0.3">
      <c r="A27" s="41" t="s">
        <v>25</v>
      </c>
      <c r="B27" s="27">
        <f>'1B'!B27</f>
        <v>3.5000000000000003E-2</v>
      </c>
      <c r="C27" s="113">
        <f>'2'!C26</f>
        <v>0</v>
      </c>
      <c r="D27" s="224" t="str">
        <f t="shared" si="3"/>
        <v>Yes</v>
      </c>
      <c r="E27" s="127"/>
      <c r="F27" s="151" t="str">
        <f t="shared" si="0"/>
        <v>Louisiana</v>
      </c>
      <c r="G27" s="112" t="s">
        <v>1</v>
      </c>
      <c r="H27" s="115" t="s">
        <v>151</v>
      </c>
      <c r="I27" s="115" t="s">
        <v>151</v>
      </c>
      <c r="M27" s="1"/>
    </row>
    <row r="28" spans="1:13" ht="18" customHeight="1" x14ac:dyDescent="0.3">
      <c r="A28" s="41" t="s">
        <v>26</v>
      </c>
      <c r="B28" s="27">
        <f>'1B'!B28</f>
        <v>0.83499999999999996</v>
      </c>
      <c r="C28" s="113">
        <f>'2'!C27</f>
        <v>0.5</v>
      </c>
      <c r="D28" s="224" t="str">
        <f t="shared" ref="D28:D37" si="4">IF((B28-C28)&lt;0,"No","Yes")</f>
        <v>Yes</v>
      </c>
      <c r="E28" s="127"/>
      <c r="F28" s="151" t="str">
        <f t="shared" si="0"/>
        <v>Maine</v>
      </c>
      <c r="G28" s="27">
        <f>'1B'!G28</f>
        <v>0.94</v>
      </c>
      <c r="H28" s="114">
        <f>'2'!G27</f>
        <v>0.9</v>
      </c>
      <c r="I28" s="157" t="str">
        <f>IF((G28-H28)&lt;0, "No", "Yes")</f>
        <v>Yes</v>
      </c>
      <c r="M28" s="1"/>
    </row>
    <row r="29" spans="1:13" ht="12.75" customHeight="1" x14ac:dyDescent="0.3">
      <c r="A29" s="41" t="s">
        <v>27</v>
      </c>
      <c r="B29" s="27">
        <f>'1B'!B29</f>
        <v>0.14300000000000002</v>
      </c>
      <c r="C29" s="113">
        <f>'2'!C28</f>
        <v>0</v>
      </c>
      <c r="D29" s="224" t="str">
        <f t="shared" si="4"/>
        <v>Yes</v>
      </c>
      <c r="E29" s="127"/>
      <c r="F29" s="151" t="str">
        <f t="shared" si="0"/>
        <v>Maryland</v>
      </c>
      <c r="G29" s="112" t="s">
        <v>1</v>
      </c>
      <c r="H29" s="115" t="s">
        <v>151</v>
      </c>
      <c r="I29" s="115" t="s">
        <v>151</v>
      </c>
      <c r="J29" s="10" t="s">
        <v>2</v>
      </c>
      <c r="M29" s="14"/>
    </row>
    <row r="30" spans="1:13" ht="12.75" customHeight="1" x14ac:dyDescent="0.3">
      <c r="A30" s="41" t="s">
        <v>28</v>
      </c>
      <c r="B30" s="27">
        <f>'1B'!B30</f>
        <v>0.56899999999999995</v>
      </c>
      <c r="C30" s="113">
        <f>'2'!C29</f>
        <v>0.24859724681672118</v>
      </c>
      <c r="D30" s="224" t="str">
        <f t="shared" si="4"/>
        <v>Yes</v>
      </c>
      <c r="E30" s="127"/>
      <c r="F30" s="151" t="str">
        <f t="shared" si="0"/>
        <v>Massachusetts</v>
      </c>
      <c r="G30" s="27">
        <f>'1B'!G30</f>
        <v>0.86</v>
      </c>
      <c r="H30" s="114">
        <f>'2'!G29</f>
        <v>0.64859724681672115</v>
      </c>
      <c r="I30" s="157" t="str">
        <f>IF((G30-H30)&lt;0, "No", "Yes")</f>
        <v>Yes</v>
      </c>
      <c r="M30" s="1"/>
    </row>
    <row r="31" spans="1:13" ht="12.75" customHeight="1" x14ac:dyDescent="0.3">
      <c r="A31" s="41" t="s">
        <v>29</v>
      </c>
      <c r="B31" s="27">
        <f>'1B'!B31</f>
        <v>0.32200000000000001</v>
      </c>
      <c r="C31" s="113">
        <f>'2'!C30</f>
        <v>0</v>
      </c>
      <c r="D31" s="224" t="str">
        <f t="shared" si="4"/>
        <v>Yes</v>
      </c>
      <c r="E31" s="127"/>
      <c r="F31" s="151" t="str">
        <f t="shared" si="0"/>
        <v>Michigan</v>
      </c>
      <c r="G31" s="112" t="s">
        <v>1</v>
      </c>
      <c r="H31" s="115" t="s">
        <v>151</v>
      </c>
      <c r="I31" s="115" t="s">
        <v>151</v>
      </c>
      <c r="M31" s="1"/>
    </row>
    <row r="32" spans="1:13" ht="12.75" customHeight="1" x14ac:dyDescent="0.3">
      <c r="A32" s="41" t="s">
        <v>30</v>
      </c>
      <c r="B32" s="27">
        <f>'1B'!B32</f>
        <v>0.223</v>
      </c>
      <c r="C32" s="113">
        <f>'2'!C31</f>
        <v>5.4234335993092797E-2</v>
      </c>
      <c r="D32" s="224" t="str">
        <f t="shared" si="4"/>
        <v>Yes</v>
      </c>
      <c r="E32" s="127"/>
      <c r="F32" s="151" t="str">
        <f t="shared" si="0"/>
        <v>Minnesota</v>
      </c>
      <c r="G32" s="112" t="s">
        <v>1</v>
      </c>
      <c r="H32" s="115" t="s">
        <v>151</v>
      </c>
      <c r="I32" s="115" t="s">
        <v>151</v>
      </c>
      <c r="M32" s="1"/>
    </row>
    <row r="33" spans="1:13" ht="12.75" customHeight="1" x14ac:dyDescent="0.3">
      <c r="A33" s="41" t="s">
        <v>31</v>
      </c>
      <c r="B33" s="27">
        <f>'1B'!B33</f>
        <v>0.40299999999999997</v>
      </c>
      <c r="C33" s="113">
        <f>'2'!C32</f>
        <v>0</v>
      </c>
      <c r="D33" s="224" t="str">
        <f t="shared" si="4"/>
        <v>Yes</v>
      </c>
      <c r="E33" s="127"/>
      <c r="F33" s="151" t="str">
        <f t="shared" si="0"/>
        <v>Mississippi</v>
      </c>
      <c r="G33" s="112" t="s">
        <v>1</v>
      </c>
      <c r="H33" s="115" t="s">
        <v>151</v>
      </c>
      <c r="I33" s="115" t="s">
        <v>151</v>
      </c>
      <c r="M33" s="1"/>
    </row>
    <row r="34" spans="1:13" ht="12.75" customHeight="1" x14ac:dyDescent="0.3">
      <c r="A34" s="41" t="s">
        <v>32</v>
      </c>
      <c r="B34" s="27">
        <f>'1B'!B34</f>
        <v>0.17100000000000001</v>
      </c>
      <c r="C34" s="113">
        <f>'2'!C33</f>
        <v>0</v>
      </c>
      <c r="D34" s="224" t="str">
        <f t="shared" si="4"/>
        <v>Yes</v>
      </c>
      <c r="E34" s="127"/>
      <c r="F34" s="151" t="str">
        <f t="shared" si="0"/>
        <v>Missouri</v>
      </c>
      <c r="G34" s="112" t="s">
        <v>1</v>
      </c>
      <c r="H34" s="115" t="s">
        <v>151</v>
      </c>
      <c r="I34" s="115" t="s">
        <v>151</v>
      </c>
      <c r="M34" s="1"/>
    </row>
    <row r="35" spans="1:13" ht="12.75" customHeight="1" x14ac:dyDescent="0.3">
      <c r="A35" s="41" t="s">
        <v>33</v>
      </c>
      <c r="B35" s="27">
        <f>'1B'!B35</f>
        <v>0.35499999999999998</v>
      </c>
      <c r="C35" s="113">
        <f>'2'!C34</f>
        <v>0.31621142354761034</v>
      </c>
      <c r="D35" s="224" t="str">
        <f t="shared" si="4"/>
        <v>Yes</v>
      </c>
      <c r="E35" s="127"/>
      <c r="F35" s="151" t="str">
        <f t="shared" si="0"/>
        <v>Montana</v>
      </c>
      <c r="G35" s="27">
        <f>'1B'!G35</f>
        <v>0.41799999999999998</v>
      </c>
      <c r="H35" s="114">
        <f>'2'!G34</f>
        <v>0.35151027700519422</v>
      </c>
      <c r="I35" s="157" t="str">
        <f>IF((G35-H35)&lt;0, "No", "Yes")</f>
        <v>Yes</v>
      </c>
      <c r="M35" s="1"/>
    </row>
    <row r="36" spans="1:13" ht="12.75" customHeight="1" x14ac:dyDescent="0.3">
      <c r="A36" s="41" t="s">
        <v>34</v>
      </c>
      <c r="B36" s="27">
        <f>'1B'!B36</f>
        <v>0.10199999999999999</v>
      </c>
      <c r="C36" s="113">
        <f>'2'!C35</f>
        <v>0</v>
      </c>
      <c r="D36" s="224" t="str">
        <f t="shared" si="4"/>
        <v>Yes</v>
      </c>
      <c r="E36" s="127"/>
      <c r="F36" s="151" t="str">
        <f t="shared" si="0"/>
        <v>Nebraska</v>
      </c>
      <c r="G36" s="112" t="s">
        <v>1</v>
      </c>
      <c r="H36" s="115" t="s">
        <v>151</v>
      </c>
      <c r="I36" s="115" t="s">
        <v>151</v>
      </c>
      <c r="M36" s="1"/>
    </row>
    <row r="37" spans="1:13" ht="12.75" customHeight="1" x14ac:dyDescent="0.3">
      <c r="A37" s="41" t="s">
        <v>35</v>
      </c>
      <c r="B37" s="27">
        <f>'1B'!B37</f>
        <v>0.27</v>
      </c>
      <c r="C37" s="113">
        <f>'2'!C36</f>
        <v>0.1077884483617032</v>
      </c>
      <c r="D37" s="224" t="str">
        <f t="shared" si="4"/>
        <v>Yes</v>
      </c>
      <c r="E37" s="127"/>
      <c r="F37" s="151" t="str">
        <f t="shared" si="0"/>
        <v>Nevada</v>
      </c>
      <c r="G37" s="27">
        <f>'1B'!G37</f>
        <v>0.38299999999999995</v>
      </c>
      <c r="H37" s="114">
        <f>'2'!G36</f>
        <v>0.50778844836170323</v>
      </c>
      <c r="I37" s="157" t="str">
        <f>IF((G37-H37)&lt;0, "No", "Yes")</f>
        <v>No</v>
      </c>
      <c r="M37" s="1"/>
    </row>
    <row r="38" spans="1:13" ht="18" customHeight="1" x14ac:dyDescent="0.3">
      <c r="A38" s="41" t="s">
        <v>36</v>
      </c>
      <c r="B38" s="27">
        <f>'1B'!B38</f>
        <v>0.55100000000000005</v>
      </c>
      <c r="C38" s="113">
        <f>'2'!C37</f>
        <v>0.5</v>
      </c>
      <c r="D38" s="224" t="str">
        <f t="shared" ref="D38:D47" si="5">IF((B38-C38)&lt;0,"No","Yes")</f>
        <v>Yes</v>
      </c>
      <c r="E38" s="127"/>
      <c r="F38" s="151" t="str">
        <f t="shared" si="0"/>
        <v>New Hampshire</v>
      </c>
      <c r="G38" s="112" t="s">
        <v>1</v>
      </c>
      <c r="H38" s="115" t="s">
        <v>151</v>
      </c>
      <c r="I38" s="115" t="s">
        <v>151</v>
      </c>
      <c r="M38" s="1"/>
    </row>
    <row r="39" spans="1:13" ht="12.75" customHeight="1" x14ac:dyDescent="0.3">
      <c r="A39" s="41" t="s">
        <v>37</v>
      </c>
      <c r="B39" s="27">
        <f>'1B'!B39</f>
        <v>0.17399999999999999</v>
      </c>
      <c r="C39" s="113">
        <f>'2'!C38</f>
        <v>0</v>
      </c>
      <c r="D39" s="224" t="str">
        <f t="shared" si="5"/>
        <v>Yes</v>
      </c>
      <c r="E39" s="127"/>
      <c r="F39" s="151" t="str">
        <f t="shared" si="0"/>
        <v>New Jersey</v>
      </c>
      <c r="G39" s="134">
        <f>'1B'!G39</f>
        <v>0.94200000000000006</v>
      </c>
      <c r="H39" s="27">
        <f>'2'!G38</f>
        <v>7.107537605030223E-2</v>
      </c>
      <c r="I39" s="157" t="str">
        <f>IF((G39-H39)&lt;0, "No", "Yes")</f>
        <v>Yes</v>
      </c>
      <c r="M39" s="1"/>
    </row>
    <row r="40" spans="1:13" ht="12.75" customHeight="1" x14ac:dyDescent="0.3">
      <c r="A40" s="41" t="s">
        <v>38</v>
      </c>
      <c r="B40" s="27">
        <f>'1B'!B40</f>
        <v>0.25800000000000001</v>
      </c>
      <c r="C40" s="113">
        <f>'2'!C39</f>
        <v>0</v>
      </c>
      <c r="D40" s="224" t="str">
        <f t="shared" si="5"/>
        <v>Yes</v>
      </c>
      <c r="E40" s="127"/>
      <c r="F40" s="151" t="str">
        <f t="shared" si="0"/>
        <v>New Mexico</v>
      </c>
      <c r="G40" s="27">
        <f>'1B'!G40</f>
        <v>0.32</v>
      </c>
      <c r="H40" s="114">
        <f>'2'!G39</f>
        <v>0.25590269297884494</v>
      </c>
      <c r="I40" s="157" t="str">
        <f>IF((G40-H40)&lt;0, "No", "Yes")</f>
        <v>Yes</v>
      </c>
      <c r="M40" s="1"/>
    </row>
    <row r="41" spans="1:13" ht="12.75" customHeight="1" x14ac:dyDescent="0.3">
      <c r="A41" s="41" t="s">
        <v>39</v>
      </c>
      <c r="B41" s="27">
        <f>'1B'!B41</f>
        <v>0.17800000000000002</v>
      </c>
      <c r="C41" s="113">
        <f>'2'!C40</f>
        <v>1.1466741905696853E-2</v>
      </c>
      <c r="D41" s="224" t="str">
        <f t="shared" si="5"/>
        <v>Yes</v>
      </c>
      <c r="E41" s="127"/>
      <c r="F41" s="151" t="str">
        <f t="shared" si="0"/>
        <v>New York</v>
      </c>
      <c r="G41" s="112" t="s">
        <v>1</v>
      </c>
      <c r="H41" s="115" t="s">
        <v>151</v>
      </c>
      <c r="I41" s="115" t="s">
        <v>151</v>
      </c>
      <c r="M41" s="1"/>
    </row>
    <row r="42" spans="1:13" ht="12.75" customHeight="1" x14ac:dyDescent="0.3">
      <c r="A42" s="41" t="s">
        <v>40</v>
      </c>
      <c r="B42" s="27">
        <f>'1B'!B42</f>
        <v>0.1</v>
      </c>
      <c r="C42" s="113">
        <f>'2'!C41</f>
        <v>2.2654941806662554E-2</v>
      </c>
      <c r="D42" s="224" t="str">
        <f t="shared" si="5"/>
        <v>Yes</v>
      </c>
      <c r="E42" s="127"/>
      <c r="F42" s="151" t="str">
        <f t="shared" si="0"/>
        <v>North Carolina</v>
      </c>
      <c r="G42" s="27">
        <f>'1B'!G42</f>
        <v>0.111</v>
      </c>
      <c r="H42" s="114">
        <f>'2'!G41</f>
        <v>0.42265494180666258</v>
      </c>
      <c r="I42" s="157" t="str">
        <f>IF((G42-H42)&lt;0, "No", "Yes")</f>
        <v>No</v>
      </c>
      <c r="M42" s="1"/>
    </row>
    <row r="43" spans="1:13" ht="12.75" customHeight="1" x14ac:dyDescent="0.3">
      <c r="A43" s="41" t="s">
        <v>41</v>
      </c>
      <c r="B43" s="27">
        <f>'1B'!B43</f>
        <v>0.35200000000000004</v>
      </c>
      <c r="C43" s="113">
        <f>'2'!C42</f>
        <v>0</v>
      </c>
      <c r="D43" s="224" t="str">
        <f t="shared" si="5"/>
        <v>Yes</v>
      </c>
      <c r="E43" s="127"/>
      <c r="F43" s="151" t="str">
        <f t="shared" si="0"/>
        <v>North Dakota</v>
      </c>
      <c r="G43" s="112" t="s">
        <v>1</v>
      </c>
      <c r="H43" s="115" t="s">
        <v>151</v>
      </c>
      <c r="I43" s="115" t="s">
        <v>151</v>
      </c>
      <c r="M43" s="1"/>
    </row>
    <row r="44" spans="1:13" ht="12.75" customHeight="1" x14ac:dyDescent="0.3">
      <c r="A44" s="41" t="s">
        <v>42</v>
      </c>
      <c r="B44" s="27">
        <f>'1B'!B44</f>
        <v>0.29399999999999998</v>
      </c>
      <c r="C44" s="113">
        <f>'2'!C43</f>
        <v>7.4892626830961095E-2</v>
      </c>
      <c r="D44" s="224" t="str">
        <f t="shared" si="5"/>
        <v>Yes</v>
      </c>
      <c r="E44" s="127"/>
      <c r="F44" s="151" t="str">
        <f t="shared" si="0"/>
        <v>Ohio</v>
      </c>
      <c r="G44" s="27">
        <f>'1B'!G44</f>
        <v>0.27800000000000002</v>
      </c>
      <c r="H44" s="114">
        <f>'2'!G43</f>
        <v>1.3547661255103094E-2</v>
      </c>
      <c r="I44" s="157" t="str">
        <f>IF((G44-H44)&lt;0, "No", "Yes")</f>
        <v>Yes</v>
      </c>
      <c r="M44" s="1"/>
    </row>
    <row r="45" spans="1:13" ht="12.75" customHeight="1" x14ac:dyDescent="0.3">
      <c r="A45" s="41" t="s">
        <v>43</v>
      </c>
      <c r="B45" s="27">
        <f>'1B'!B45</f>
        <v>0.20100000000000001</v>
      </c>
      <c r="C45" s="113">
        <f>'2'!C44</f>
        <v>4.5556199784640983E-4</v>
      </c>
      <c r="D45" s="224" t="str">
        <f t="shared" si="5"/>
        <v>Yes</v>
      </c>
      <c r="E45" s="127"/>
      <c r="F45" s="151" t="str">
        <f t="shared" si="0"/>
        <v>Oklahoma</v>
      </c>
      <c r="G45" s="112" t="s">
        <v>1</v>
      </c>
      <c r="H45" s="115" t="s">
        <v>151</v>
      </c>
      <c r="I45" s="115" t="s">
        <v>151</v>
      </c>
    </row>
    <row r="46" spans="1:13" ht="12.75" customHeight="1" x14ac:dyDescent="0.3">
      <c r="A46" s="41" t="s">
        <v>44</v>
      </c>
      <c r="B46" s="27">
        <f>'1B'!B46</f>
        <v>0.59599999999999997</v>
      </c>
      <c r="C46" s="113">
        <f>'2'!C45</f>
        <v>0.5</v>
      </c>
      <c r="D46" s="224" t="str">
        <f t="shared" si="5"/>
        <v>Yes</v>
      </c>
      <c r="E46" s="127"/>
      <c r="F46" s="151" t="str">
        <f t="shared" si="0"/>
        <v>Oregon</v>
      </c>
      <c r="G46" s="27">
        <f>'1B'!G46</f>
        <v>0.97799999999999998</v>
      </c>
      <c r="H46" s="114">
        <f>'2'!G45</f>
        <v>0.9</v>
      </c>
      <c r="I46" s="157" t="str">
        <f>IF((G46-H46)&lt;0, "No", "Yes")</f>
        <v>Yes</v>
      </c>
    </row>
    <row r="47" spans="1:13" ht="12.75" customHeight="1" x14ac:dyDescent="0.3">
      <c r="A47" s="41" t="s">
        <v>45</v>
      </c>
      <c r="B47" s="27">
        <f>'1B'!B47</f>
        <v>0.14499999999999999</v>
      </c>
      <c r="C47" s="113">
        <f>'2'!C46</f>
        <v>0</v>
      </c>
      <c r="D47" s="224" t="str">
        <f t="shared" si="5"/>
        <v>Yes</v>
      </c>
      <c r="E47" s="127"/>
      <c r="F47" s="151" t="str">
        <f t="shared" si="0"/>
        <v>Pennsylvania</v>
      </c>
      <c r="G47" s="27">
        <f>'1B'!G47</f>
        <v>0.20499999999999999</v>
      </c>
      <c r="H47" s="114">
        <f>'2'!G46</f>
        <v>4.3231742292358932E-3</v>
      </c>
      <c r="I47" s="157" t="str">
        <f>IF((G47-H47)&lt;0, "No", "Yes")</f>
        <v>Yes</v>
      </c>
    </row>
    <row r="48" spans="1:13" ht="12.75" customHeight="1" x14ac:dyDescent="0.3">
      <c r="A48" s="41" t="s">
        <v>46</v>
      </c>
      <c r="B48" s="27">
        <f>'1B'!B48</f>
        <v>6.6000000000000003E-2</v>
      </c>
      <c r="C48" s="113">
        <f>'2'!C47</f>
        <v>0</v>
      </c>
      <c r="D48" s="224" t="str">
        <f t="shared" ref="D48:D57" si="6">IF((B48-C48)&lt;0,"No","Yes")</f>
        <v>Yes</v>
      </c>
      <c r="E48" s="127"/>
      <c r="F48" s="151" t="str">
        <f t="shared" si="0"/>
        <v>Puerto Rico</v>
      </c>
      <c r="G48" s="112" t="s">
        <v>1</v>
      </c>
      <c r="H48" s="115" t="s">
        <v>151</v>
      </c>
      <c r="I48" s="115" t="s">
        <v>151</v>
      </c>
    </row>
    <row r="49" spans="1:13" ht="12.75" customHeight="1" x14ac:dyDescent="0.3">
      <c r="A49" s="41" t="s">
        <v>47</v>
      </c>
      <c r="B49" s="27">
        <f>'1B'!B49</f>
        <v>6.8000000000000005E-2</v>
      </c>
      <c r="C49" s="113">
        <f>'2'!C48</f>
        <v>0</v>
      </c>
      <c r="D49" s="224" t="str">
        <f t="shared" si="6"/>
        <v>Yes</v>
      </c>
      <c r="E49" s="127"/>
      <c r="F49" s="151" t="str">
        <f t="shared" si="0"/>
        <v>Rhode Island</v>
      </c>
      <c r="G49" s="27">
        <f>'1B'!G49</f>
        <v>7.2999999999999995E-2</v>
      </c>
      <c r="H49" s="114">
        <f>'2'!G48</f>
        <v>0.27570289678080007</v>
      </c>
      <c r="I49" s="157" t="str">
        <f>IF((G49-H49)&lt;0, "No", "Yes")</f>
        <v>No</v>
      </c>
    </row>
    <row r="50" spans="1:13" ht="12.75" customHeight="1" x14ac:dyDescent="0.3">
      <c r="A50" s="41" t="s">
        <v>48</v>
      </c>
      <c r="B50" s="27">
        <f>'1B'!B50</f>
        <v>0.20399999999999999</v>
      </c>
      <c r="C50" s="113">
        <f>'2'!C49</f>
        <v>0</v>
      </c>
      <c r="D50" s="224" t="str">
        <f t="shared" si="6"/>
        <v>Yes</v>
      </c>
      <c r="E50" s="127"/>
      <c r="F50" s="151" t="str">
        <f t="shared" si="0"/>
        <v>South Carolina</v>
      </c>
      <c r="G50" s="112" t="s">
        <v>1</v>
      </c>
      <c r="H50" s="115" t="s">
        <v>151</v>
      </c>
      <c r="I50" s="115" t="s">
        <v>151</v>
      </c>
    </row>
    <row r="51" spans="1:13" ht="12.75" customHeight="1" x14ac:dyDescent="0.3">
      <c r="A51" s="41" t="s">
        <v>49</v>
      </c>
      <c r="B51" s="27">
        <f>'1B'!B51</f>
        <v>0.52700000000000002</v>
      </c>
      <c r="C51" s="113">
        <f>'2'!C50</f>
        <v>0.5</v>
      </c>
      <c r="D51" s="224" t="str">
        <f t="shared" si="6"/>
        <v>Yes</v>
      </c>
      <c r="E51" s="127"/>
      <c r="F51" s="151" t="str">
        <f t="shared" si="0"/>
        <v>South Dakota</v>
      </c>
      <c r="G51" s="112" t="s">
        <v>1</v>
      </c>
      <c r="H51" s="115" t="s">
        <v>151</v>
      </c>
      <c r="I51" s="115" t="s">
        <v>151</v>
      </c>
    </row>
    <row r="52" spans="1:13" ht="12.75" customHeight="1" x14ac:dyDescent="0.3">
      <c r="A52" s="41" t="s">
        <v>50</v>
      </c>
      <c r="B52" s="27">
        <f>'1B'!B52</f>
        <v>0.33600000000000002</v>
      </c>
      <c r="C52" s="113">
        <f>'2'!C51</f>
        <v>0</v>
      </c>
      <c r="D52" s="224" t="str">
        <f t="shared" si="6"/>
        <v>Yes</v>
      </c>
      <c r="E52" s="127"/>
      <c r="F52" s="151" t="str">
        <f t="shared" si="0"/>
        <v>Tennessee</v>
      </c>
      <c r="G52" s="134">
        <f>'1B'!G52</f>
        <v>0.309</v>
      </c>
      <c r="H52" s="114">
        <f>'2'!G51</f>
        <v>0.12630799595350539</v>
      </c>
      <c r="I52" s="157" t="str">
        <f>IF((G52-H52)&lt;0, "No", "Yes")</f>
        <v>Yes</v>
      </c>
    </row>
    <row r="53" spans="1:13" ht="12.75" customHeight="1" x14ac:dyDescent="0.3">
      <c r="A53" s="41" t="s">
        <v>51</v>
      </c>
      <c r="B53" s="27">
        <f>'1B'!B53</f>
        <v>0.113</v>
      </c>
      <c r="C53" s="113">
        <f>'2'!C52</f>
        <v>0</v>
      </c>
      <c r="D53" s="224" t="str">
        <f t="shared" si="6"/>
        <v>Yes</v>
      </c>
      <c r="E53" s="127"/>
      <c r="F53" s="151" t="str">
        <f t="shared" si="0"/>
        <v>Texas</v>
      </c>
      <c r="G53" s="112" t="s">
        <v>1</v>
      </c>
      <c r="H53" s="115" t="s">
        <v>151</v>
      </c>
      <c r="I53" s="115" t="s">
        <v>151</v>
      </c>
      <c r="M53" s="11" t="s">
        <v>2</v>
      </c>
    </row>
    <row r="54" spans="1:13" ht="12.75" customHeight="1" x14ac:dyDescent="0.3">
      <c r="A54" s="41" t="s">
        <v>52</v>
      </c>
      <c r="B54" s="27">
        <f>'1B'!B54</f>
        <v>0.13</v>
      </c>
      <c r="C54" s="113">
        <f>'2'!C53</f>
        <v>0</v>
      </c>
      <c r="D54" s="224" t="str">
        <f t="shared" si="6"/>
        <v>Yes</v>
      </c>
      <c r="E54" s="127"/>
      <c r="F54" s="151" t="str">
        <f t="shared" si="0"/>
        <v>Utah</v>
      </c>
      <c r="G54" s="112" t="s">
        <v>1</v>
      </c>
      <c r="H54" s="115" t="s">
        <v>151</v>
      </c>
      <c r="I54" s="115" t="s">
        <v>151</v>
      </c>
    </row>
    <row r="55" spans="1:13" ht="12.75" customHeight="1" x14ac:dyDescent="0.3">
      <c r="A55" s="41" t="s">
        <v>53</v>
      </c>
      <c r="B55" s="27">
        <f>'1B'!B55</f>
        <v>0.39700000000000002</v>
      </c>
      <c r="C55" s="113">
        <f>'2'!C54</f>
        <v>3.286854911210918E-2</v>
      </c>
      <c r="D55" s="224" t="str">
        <f t="shared" si="6"/>
        <v>Yes</v>
      </c>
      <c r="E55" s="127"/>
      <c r="F55" s="151" t="str">
        <f t="shared" si="0"/>
        <v>Vermont</v>
      </c>
      <c r="G55" s="27">
        <f>'1B'!G55</f>
        <v>0.63</v>
      </c>
      <c r="H55" s="114">
        <f>'2'!G54</f>
        <v>0.26327116821354823</v>
      </c>
      <c r="I55" s="157" t="str">
        <f>IF((G55-H55)&lt;0, "No", "Yes")</f>
        <v>Yes</v>
      </c>
    </row>
    <row r="56" spans="1:13" ht="12.75" customHeight="1" x14ac:dyDescent="0.3">
      <c r="A56" s="41" t="s">
        <v>54</v>
      </c>
      <c r="B56" s="27">
        <f>'1B'!B56</f>
        <v>4.0999999999999995E-2</v>
      </c>
      <c r="C56" s="113">
        <f>'2'!C55</f>
        <v>0</v>
      </c>
      <c r="D56" s="224" t="str">
        <f t="shared" si="6"/>
        <v>Yes</v>
      </c>
      <c r="E56" s="127"/>
      <c r="F56" s="151" t="str">
        <f t="shared" si="0"/>
        <v>Virgin Islands</v>
      </c>
      <c r="G56" s="112" t="s">
        <v>1</v>
      </c>
      <c r="H56" s="115" t="s">
        <v>151</v>
      </c>
      <c r="I56" s="115" t="s">
        <v>151</v>
      </c>
    </row>
    <row r="57" spans="1:13" ht="12.75" customHeight="1" x14ac:dyDescent="0.3">
      <c r="A57" s="41" t="s">
        <v>55</v>
      </c>
      <c r="B57" s="27">
        <f>'1B'!B57</f>
        <v>0.29299999999999998</v>
      </c>
      <c r="C57" s="113">
        <f>'2'!C56</f>
        <v>4.4991306180761637E-2</v>
      </c>
      <c r="D57" s="224" t="str">
        <f t="shared" si="6"/>
        <v>Yes</v>
      </c>
      <c r="E57" s="127"/>
      <c r="F57" s="151" t="str">
        <f t="shared" si="0"/>
        <v>Virginia</v>
      </c>
      <c r="G57" s="112" t="s">
        <v>1</v>
      </c>
      <c r="H57" s="115" t="s">
        <v>151</v>
      </c>
      <c r="I57" s="115" t="s">
        <v>151</v>
      </c>
    </row>
    <row r="58" spans="1:13" ht="18" customHeight="1" x14ac:dyDescent="0.3">
      <c r="A58" s="41" t="s">
        <v>56</v>
      </c>
      <c r="B58" s="27">
        <f>'1B'!B58</f>
        <v>0.41799999999999998</v>
      </c>
      <c r="C58" s="113">
        <f>'2'!C57</f>
        <v>0</v>
      </c>
      <c r="D58" s="224" t="str">
        <f>IF((B58-C58)&lt;0,"No","Yes")</f>
        <v>Yes</v>
      </c>
      <c r="E58" s="127"/>
      <c r="F58" s="151" t="str">
        <f t="shared" si="0"/>
        <v>Washington</v>
      </c>
      <c r="G58" s="27">
        <f>'1B'!G58</f>
        <v>0.624</v>
      </c>
      <c r="H58" s="114">
        <f>'2'!G57</f>
        <v>0.3810260300212388</v>
      </c>
      <c r="I58" s="157" t="str">
        <f>IF((G58-H58)&lt;0, "No", "Yes")</f>
        <v>Yes</v>
      </c>
    </row>
    <row r="59" spans="1:13" ht="12.75" customHeight="1" x14ac:dyDescent="0.3">
      <c r="A59" s="41" t="s">
        <v>57</v>
      </c>
      <c r="B59" s="27">
        <f>'1B'!B59</f>
        <v>0.248</v>
      </c>
      <c r="C59" s="113">
        <f>'2'!C58</f>
        <v>1.4186388133528238E-2</v>
      </c>
      <c r="D59" s="224" t="str">
        <f>IF((B59-C59)&lt;0,"No","Yes")</f>
        <v>Yes</v>
      </c>
      <c r="E59" s="127"/>
      <c r="F59" s="151" t="str">
        <f t="shared" si="0"/>
        <v>West Virginia</v>
      </c>
      <c r="G59" s="112" t="s">
        <v>1</v>
      </c>
      <c r="H59" s="115" t="s">
        <v>151</v>
      </c>
      <c r="I59" s="115" t="s">
        <v>151</v>
      </c>
    </row>
    <row r="60" spans="1:13" ht="12.75" customHeight="1" x14ac:dyDescent="0.3">
      <c r="A60" s="41" t="s">
        <v>58</v>
      </c>
      <c r="B60" s="27">
        <f>'1B'!B60</f>
        <v>0.373</v>
      </c>
      <c r="C60" s="113">
        <f>'2'!C59</f>
        <v>7.8089638502781389E-2</v>
      </c>
      <c r="D60" s="224" t="str">
        <f>IF((B60-C60)&lt;0,"No","Yes")</f>
        <v>Yes</v>
      </c>
      <c r="E60" s="127"/>
      <c r="F60" s="151" t="str">
        <f t="shared" si="0"/>
        <v>Wisconsin</v>
      </c>
      <c r="G60" s="27">
        <f>'1B'!G60</f>
        <v>0.45899999999999996</v>
      </c>
      <c r="H60" s="114">
        <f>'2'!G59</f>
        <v>0.26618444713955736</v>
      </c>
      <c r="I60" s="157" t="str">
        <f>IF((G60-H60)&lt;0, "No", "Yes")</f>
        <v>Yes</v>
      </c>
    </row>
    <row r="61" spans="1:13" ht="12.75" customHeight="1" x14ac:dyDescent="0.3">
      <c r="A61" s="42" t="s">
        <v>59</v>
      </c>
      <c r="B61" s="28">
        <f>'1B'!B61</f>
        <v>0.76</v>
      </c>
      <c r="C61" s="116">
        <f>'2'!C60</f>
        <v>0.5</v>
      </c>
      <c r="D61" s="225" t="str">
        <f>IF((B61-C61)&lt;0,"No","Yes")</f>
        <v>Yes</v>
      </c>
      <c r="E61" s="127"/>
      <c r="F61" s="153" t="str">
        <f t="shared" si="0"/>
        <v>Wyoming</v>
      </c>
      <c r="G61" s="28">
        <f>'1B'!G61</f>
        <v>0.78599999999999992</v>
      </c>
      <c r="H61" s="116">
        <f>'2'!G60</f>
        <v>0.9</v>
      </c>
      <c r="I61" s="158" t="str">
        <f>IF((G61-H61)&lt;0, "No", "Yes")</f>
        <v>No</v>
      </c>
    </row>
    <row r="62" spans="1:13" ht="12.5" customHeight="1" x14ac:dyDescent="0.25">
      <c r="A62" s="15" t="s">
        <v>80</v>
      </c>
      <c r="B62" s="233"/>
      <c r="C62" s="233"/>
      <c r="D62" s="233"/>
      <c r="E62" s="233"/>
      <c r="F62" s="233"/>
      <c r="G62" s="233"/>
      <c r="H62" s="233"/>
      <c r="I62" s="233"/>
    </row>
    <row r="63" spans="1:13" ht="14.15" customHeight="1" x14ac:dyDescent="0.25">
      <c r="A63" s="15" t="s">
        <v>254</v>
      </c>
      <c r="B63" s="233"/>
      <c r="C63" s="233"/>
      <c r="D63" s="233"/>
      <c r="E63" s="233"/>
      <c r="F63" s="233"/>
      <c r="G63" s="233"/>
      <c r="H63" s="233"/>
      <c r="I63" s="233"/>
    </row>
    <row r="64" spans="1:13" ht="12.75" customHeight="1" x14ac:dyDescent="0.25">
      <c r="A64" s="147" t="s">
        <v>253</v>
      </c>
    </row>
    <row r="65" spans="1:2" ht="12.75" customHeight="1" x14ac:dyDescent="0.3">
      <c r="A65" s="16" t="s">
        <v>2</v>
      </c>
      <c r="B65" s="17"/>
    </row>
  </sheetData>
  <phoneticPr fontId="0" type="noConversion"/>
  <conditionalFormatting sqref="D8">
    <cfRule type="expression" dxfId="22" priority="28" stopIfTrue="1">
      <formula>B8&lt;C8</formula>
    </cfRule>
  </conditionalFormatting>
  <conditionalFormatting sqref="D9:D17">
    <cfRule type="expression" dxfId="21" priority="27" stopIfTrue="1">
      <formula>B9&lt;C9</formula>
    </cfRule>
  </conditionalFormatting>
  <conditionalFormatting sqref="D18:D27">
    <cfRule type="expression" dxfId="20" priority="26" stopIfTrue="1">
      <formula>B18&lt;C18</formula>
    </cfRule>
  </conditionalFormatting>
  <conditionalFormatting sqref="D28:D37">
    <cfRule type="expression" dxfId="19" priority="25" stopIfTrue="1">
      <formula>B28&lt;C28</formula>
    </cfRule>
  </conditionalFormatting>
  <conditionalFormatting sqref="D38:D47">
    <cfRule type="expression" dxfId="18" priority="23" stopIfTrue="1">
      <formula>B38&lt;C38</formula>
    </cfRule>
  </conditionalFormatting>
  <conditionalFormatting sqref="D48:D57">
    <cfRule type="expression" dxfId="17" priority="22" stopIfTrue="1">
      <formula>B48&lt;C48</formula>
    </cfRule>
  </conditionalFormatting>
  <conditionalFormatting sqref="D58:D61">
    <cfRule type="expression" dxfId="16" priority="21" stopIfTrue="1">
      <formula>B58&lt;C58</formula>
    </cfRule>
  </conditionalFormatting>
  <conditionalFormatting sqref="I8">
    <cfRule type="expression" dxfId="15" priority="18" stopIfTrue="1">
      <formula>$H$8&gt;$G$8</formula>
    </cfRule>
  </conditionalFormatting>
  <conditionalFormatting sqref="I9">
    <cfRule type="expression" dxfId="14" priority="17" stopIfTrue="1">
      <formula>$H$9&gt;$G$9</formula>
    </cfRule>
  </conditionalFormatting>
  <conditionalFormatting sqref="I10">
    <cfRule type="expression" dxfId="13" priority="16" stopIfTrue="1">
      <formula>$H$10&gt;$G$10</formula>
    </cfRule>
  </conditionalFormatting>
  <conditionalFormatting sqref="I11">
    <cfRule type="expression" dxfId="12" priority="15" stopIfTrue="1">
      <formula>$H$11&gt;$G$11</formula>
    </cfRule>
  </conditionalFormatting>
  <conditionalFormatting sqref="I12">
    <cfRule type="expression" dxfId="11" priority="14" stopIfTrue="1">
      <formula>$H$12&gt;$G$12</formula>
    </cfRule>
  </conditionalFormatting>
  <conditionalFormatting sqref="I17">
    <cfRule type="expression" dxfId="10" priority="12" stopIfTrue="1">
      <formula>$H$17&gt;$G$17</formula>
    </cfRule>
  </conditionalFormatting>
  <conditionalFormatting sqref="I19">
    <cfRule type="expression" dxfId="9" priority="11" stopIfTrue="1">
      <formula>$H$19&gt;$G$19</formula>
    </cfRule>
  </conditionalFormatting>
  <conditionalFormatting sqref="I20">
    <cfRule type="expression" dxfId="8" priority="10" stopIfTrue="1">
      <formula>H20&gt;G20</formula>
    </cfRule>
  </conditionalFormatting>
  <conditionalFormatting sqref="I23">
    <cfRule type="expression" dxfId="7" priority="8" stopIfTrue="1">
      <formula>H23&gt;G23</formula>
    </cfRule>
  </conditionalFormatting>
  <conditionalFormatting sqref="I24">
    <cfRule type="expression" dxfId="6" priority="7" stopIfTrue="1">
      <formula>H24&gt;G24</formula>
    </cfRule>
  </conditionalFormatting>
  <conditionalFormatting sqref="I25">
    <cfRule type="expression" dxfId="5" priority="6" stopIfTrue="1">
      <formula>H25&gt;G25</formula>
    </cfRule>
  </conditionalFormatting>
  <conditionalFormatting sqref="I26">
    <cfRule type="expression" dxfId="4" priority="5" stopIfTrue="1">
      <formula>H26&gt;G26</formula>
    </cfRule>
  </conditionalFormatting>
  <conditionalFormatting sqref="I28">
    <cfRule type="expression" dxfId="3" priority="4" stopIfTrue="1">
      <formula>H28&gt;G28</formula>
    </cfRule>
  </conditionalFormatting>
  <conditionalFormatting sqref="I37 I35 I30">
    <cfRule type="expression" dxfId="2" priority="3" stopIfTrue="1">
      <formula>H30&gt;G30</formula>
    </cfRule>
  </conditionalFormatting>
  <conditionalFormatting sqref="I60:I61 I58 I55 I49 I46:I47 I44 I42 I40">
    <cfRule type="expression" dxfId="1" priority="2" stopIfTrue="1">
      <formula>H40&gt;G40</formula>
    </cfRule>
  </conditionalFormatting>
  <conditionalFormatting sqref="I52">
    <cfRule type="expression" dxfId="0" priority="1" stopIfTrue="1">
      <formula>H52&gt;G52</formula>
    </cfRule>
  </conditionalFormatting>
  <printOptions horizontalCentered="1" verticalCentered="1"/>
  <pageMargins left="0.25" right="0.25" top="0.25" bottom="0.25" header="0" footer="0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2"/>
  <sheetViews>
    <sheetView zoomScaleNormal="100" zoomScaleSheetLayoutView="100" workbookViewId="0"/>
  </sheetViews>
  <sheetFormatPr defaultColWidth="9.08984375" defaultRowHeight="12.75" customHeight="1" x14ac:dyDescent="0.25"/>
  <cols>
    <col min="1" max="1" width="15.7265625" style="2" customWidth="1"/>
    <col min="2" max="2" width="11.6328125" style="2" customWidth="1"/>
    <col min="3" max="4" width="10.6328125" style="2" customWidth="1"/>
    <col min="5" max="5" width="1.6328125" style="10" hidden="1" customWidth="1"/>
    <col min="6" max="6" width="15.6328125" style="147" hidden="1" customWidth="1"/>
    <col min="7" max="7" width="11.6328125" style="2" customWidth="1"/>
    <col min="8" max="9" width="10.6328125" style="2" customWidth="1"/>
    <col min="10" max="16384" width="9.08984375" style="2"/>
  </cols>
  <sheetData>
    <row r="1" spans="1:17" s="111" customFormat="1" ht="12.75" customHeight="1" x14ac:dyDescent="0.3">
      <c r="A1" s="179" t="s">
        <v>186</v>
      </c>
      <c r="B1" s="179"/>
      <c r="C1" s="179"/>
      <c r="D1" s="179"/>
      <c r="E1" s="179"/>
      <c r="F1" s="179"/>
      <c r="G1" s="179"/>
      <c r="H1" s="179"/>
      <c r="I1" s="179"/>
    </row>
    <row r="2" spans="1:17" s="111" customFormat="1" ht="12.75" customHeight="1" x14ac:dyDescent="0.3">
      <c r="A2" s="179" t="s">
        <v>180</v>
      </c>
      <c r="B2" s="179"/>
      <c r="C2" s="179"/>
      <c r="D2" s="179"/>
      <c r="E2" s="179"/>
      <c r="F2" s="179"/>
      <c r="G2" s="179"/>
      <c r="H2" s="179"/>
      <c r="I2" s="179"/>
    </row>
    <row r="3" spans="1:17" ht="13" x14ac:dyDescent="0.3">
      <c r="A3" s="179" t="str">
        <f>'1A'!$A$3</f>
        <v>Fiscal Year 2020</v>
      </c>
      <c r="B3" s="179"/>
      <c r="C3" s="179"/>
      <c r="D3" s="179"/>
      <c r="E3" s="179"/>
      <c r="F3" s="179"/>
      <c r="G3" s="179"/>
      <c r="H3" s="179"/>
      <c r="I3" s="179"/>
      <c r="J3" s="6"/>
      <c r="K3" s="6"/>
      <c r="L3" s="6"/>
      <c r="Q3" s="7"/>
    </row>
    <row r="4" spans="1:17" s="190" customFormat="1" ht="20" customHeight="1" x14ac:dyDescent="0.25">
      <c r="A4" s="203" t="s">
        <v>256</v>
      </c>
      <c r="B4" s="191"/>
      <c r="C4" s="191"/>
      <c r="D4" s="191"/>
      <c r="E4" s="191"/>
      <c r="F4" s="191"/>
      <c r="G4" s="191"/>
      <c r="H4" s="191"/>
      <c r="I4" s="191"/>
    </row>
    <row r="5" spans="1:17" s="31" customFormat="1" ht="20" customHeight="1" x14ac:dyDescent="0.3">
      <c r="B5" s="194" t="s">
        <v>78</v>
      </c>
      <c r="C5" s="198"/>
      <c r="D5" s="198"/>
      <c r="E5" s="141"/>
      <c r="G5" s="194" t="s">
        <v>60</v>
      </c>
      <c r="H5" s="198"/>
      <c r="I5" s="198"/>
      <c r="J5" s="150"/>
    </row>
    <row r="6" spans="1:17" ht="15" customHeight="1" x14ac:dyDescent="0.3">
      <c r="A6" s="144" t="s">
        <v>0</v>
      </c>
      <c r="B6" s="144" t="s">
        <v>79</v>
      </c>
      <c r="C6" s="145" t="s">
        <v>125</v>
      </c>
      <c r="D6" s="145" t="s">
        <v>5</v>
      </c>
      <c r="E6" s="132"/>
      <c r="F6" s="148" t="s">
        <v>0</v>
      </c>
      <c r="G6" s="144" t="s">
        <v>79</v>
      </c>
      <c r="H6" s="145" t="s">
        <v>125</v>
      </c>
      <c r="I6" s="145" t="s">
        <v>5</v>
      </c>
    </row>
    <row r="7" spans="1:17" ht="12.75" customHeight="1" x14ac:dyDescent="0.3">
      <c r="A7" s="128" t="s">
        <v>3</v>
      </c>
      <c r="B7" s="129">
        <v>0.39600000000000002</v>
      </c>
      <c r="C7" s="129">
        <v>0.23399999999999999</v>
      </c>
      <c r="D7" s="252">
        <v>0.74400000000000011</v>
      </c>
      <c r="E7" s="132"/>
      <c r="F7" s="151" t="str">
        <f t="shared" ref="F7:F61" si="0">A7</f>
        <v>United States</v>
      </c>
      <c r="G7" s="152">
        <v>0.46899999999999997</v>
      </c>
      <c r="H7" s="152">
        <v>0.27300000000000002</v>
      </c>
      <c r="I7" s="152">
        <v>0.88</v>
      </c>
    </row>
    <row r="8" spans="1:17" ht="18" customHeight="1" x14ac:dyDescent="0.3">
      <c r="A8" s="41" t="s">
        <v>7</v>
      </c>
      <c r="B8" s="74">
        <v>0.44299999999999995</v>
      </c>
      <c r="C8" s="74">
        <v>0.44299999999999995</v>
      </c>
      <c r="D8" s="94" t="s">
        <v>151</v>
      </c>
      <c r="E8" s="132"/>
      <c r="F8" s="151" t="str">
        <f t="shared" si="0"/>
        <v>Alabama</v>
      </c>
      <c r="G8" s="30">
        <v>0.48100000000000004</v>
      </c>
      <c r="H8" s="30">
        <v>0.48100000000000004</v>
      </c>
      <c r="I8" s="94" t="s">
        <v>151</v>
      </c>
    </row>
    <row r="9" spans="1:17" ht="12.75" customHeight="1" x14ac:dyDescent="0.3">
      <c r="A9" s="41" t="s">
        <v>8</v>
      </c>
      <c r="B9" s="74">
        <v>0.38200000000000001</v>
      </c>
      <c r="C9" s="74">
        <v>0.38200000000000001</v>
      </c>
      <c r="D9" s="94" t="s">
        <v>151</v>
      </c>
      <c r="E9" s="132"/>
      <c r="F9" s="151" t="str">
        <f t="shared" si="0"/>
        <v>Alaska</v>
      </c>
      <c r="G9" s="30">
        <v>0.52100000000000002</v>
      </c>
      <c r="H9" s="30">
        <v>0.52100000000000002</v>
      </c>
      <c r="I9" s="94" t="s">
        <v>151</v>
      </c>
      <c r="N9" s="9"/>
    </row>
    <row r="10" spans="1:17" ht="12.75" customHeight="1" x14ac:dyDescent="0.3">
      <c r="A10" s="41" t="s">
        <v>9</v>
      </c>
      <c r="B10" s="74">
        <v>0.152</v>
      </c>
      <c r="C10" s="74">
        <v>0.152</v>
      </c>
      <c r="D10" s="94" t="s">
        <v>151</v>
      </c>
      <c r="E10" s="132"/>
      <c r="F10" s="151" t="str">
        <f t="shared" si="0"/>
        <v>Arizona</v>
      </c>
      <c r="G10" s="30">
        <v>0.27100000000000002</v>
      </c>
      <c r="H10" s="30">
        <v>0.27100000000000002</v>
      </c>
      <c r="I10" s="94" t="s">
        <v>151</v>
      </c>
    </row>
    <row r="11" spans="1:17" ht="12.75" customHeight="1" x14ac:dyDescent="0.3">
      <c r="A11" s="41" t="s">
        <v>10</v>
      </c>
      <c r="B11" s="74">
        <v>0.17399999999999999</v>
      </c>
      <c r="C11" s="74">
        <v>0.17399999999999999</v>
      </c>
      <c r="D11" s="94" t="s">
        <v>151</v>
      </c>
      <c r="E11" s="132"/>
      <c r="F11" s="151" t="str">
        <f t="shared" si="0"/>
        <v>Arkansas</v>
      </c>
      <c r="G11" s="30">
        <v>0.16800000000000001</v>
      </c>
      <c r="H11" s="30">
        <v>0.16800000000000001</v>
      </c>
      <c r="I11" s="94" t="s">
        <v>151</v>
      </c>
    </row>
    <row r="12" spans="1:17" ht="12.75" customHeight="1" x14ac:dyDescent="0.3">
      <c r="A12" s="41" t="s">
        <v>11</v>
      </c>
      <c r="B12" s="74">
        <v>0.505</v>
      </c>
      <c r="C12" s="74">
        <v>0.307</v>
      </c>
      <c r="D12" s="74">
        <v>0.86199999999999999</v>
      </c>
      <c r="E12" s="132"/>
      <c r="F12" s="151" t="str">
        <f t="shared" si="0"/>
        <v>California</v>
      </c>
      <c r="G12" s="30">
        <v>0.27500000000000002</v>
      </c>
      <c r="H12" s="30">
        <v>0.27500000000000002</v>
      </c>
      <c r="I12" s="94" t="s">
        <v>151</v>
      </c>
    </row>
    <row r="13" spans="1:17" ht="12.75" customHeight="1" x14ac:dyDescent="0.3">
      <c r="A13" s="41" t="s">
        <v>12</v>
      </c>
      <c r="B13" s="74">
        <v>0.39899999999999997</v>
      </c>
      <c r="C13" s="74">
        <v>0.39899999999999997</v>
      </c>
      <c r="D13" s="94" t="s">
        <v>151</v>
      </c>
      <c r="E13" s="132"/>
      <c r="F13" s="151" t="str">
        <f t="shared" si="0"/>
        <v>Colorado</v>
      </c>
      <c r="G13" s="30" t="s">
        <v>1</v>
      </c>
      <c r="H13" s="94" t="s">
        <v>151</v>
      </c>
      <c r="I13" s="94" t="s">
        <v>151</v>
      </c>
      <c r="N13" s="2" t="s">
        <v>2</v>
      </c>
    </row>
    <row r="14" spans="1:17" ht="12.75" customHeight="1" x14ac:dyDescent="0.3">
      <c r="A14" s="41" t="s">
        <v>13</v>
      </c>
      <c r="B14" s="74">
        <v>0.113</v>
      </c>
      <c r="C14" s="74">
        <v>0.113</v>
      </c>
      <c r="D14" s="94" t="s">
        <v>151</v>
      </c>
      <c r="E14" s="132"/>
      <c r="F14" s="151" t="str">
        <f t="shared" si="0"/>
        <v xml:space="preserve">Connecticut </v>
      </c>
      <c r="G14" s="112" t="s">
        <v>1</v>
      </c>
      <c r="H14" s="94" t="s">
        <v>151</v>
      </c>
      <c r="I14" s="94" t="s">
        <v>151</v>
      </c>
    </row>
    <row r="15" spans="1:17" ht="12.75" customHeight="1" x14ac:dyDescent="0.3">
      <c r="A15" s="41" t="s">
        <v>14</v>
      </c>
      <c r="B15" s="74">
        <v>0.28600000000000003</v>
      </c>
      <c r="C15" s="74">
        <v>0.28600000000000003</v>
      </c>
      <c r="D15" s="94" t="s">
        <v>151</v>
      </c>
      <c r="E15" s="132"/>
      <c r="F15" s="151" t="str">
        <f t="shared" si="0"/>
        <v>Delaware</v>
      </c>
      <c r="G15" s="112" t="s">
        <v>1</v>
      </c>
      <c r="H15" s="94" t="s">
        <v>151</v>
      </c>
      <c r="I15" s="94" t="s">
        <v>151</v>
      </c>
      <c r="N15" s="9" t="s">
        <v>2</v>
      </c>
    </row>
    <row r="16" spans="1:17" ht="12.75" customHeight="1" x14ac:dyDescent="0.3">
      <c r="A16" s="41" t="s">
        <v>76</v>
      </c>
      <c r="B16" s="74">
        <v>0.499</v>
      </c>
      <c r="C16" s="74">
        <v>0.499</v>
      </c>
      <c r="D16" s="94" t="s">
        <v>151</v>
      </c>
      <c r="E16" s="132"/>
      <c r="F16" s="151" t="str">
        <f t="shared" si="0"/>
        <v>District of Col.</v>
      </c>
      <c r="G16" s="112" t="s">
        <v>1</v>
      </c>
      <c r="H16" s="94" t="s">
        <v>151</v>
      </c>
      <c r="I16" s="94" t="s">
        <v>151</v>
      </c>
    </row>
    <row r="17" spans="1:14" ht="12.75" customHeight="1" x14ac:dyDescent="0.3">
      <c r="A17" s="41" t="s">
        <v>15</v>
      </c>
      <c r="B17" s="74">
        <v>0.191</v>
      </c>
      <c r="C17" s="74">
        <v>0.191</v>
      </c>
      <c r="D17" s="94" t="s">
        <v>151</v>
      </c>
      <c r="E17" s="132"/>
      <c r="F17" s="151" t="str">
        <f t="shared" si="0"/>
        <v>Florida</v>
      </c>
      <c r="G17" s="30">
        <v>0.17100000000000001</v>
      </c>
      <c r="H17" s="30">
        <v>0.17100000000000001</v>
      </c>
      <c r="I17" s="94" t="s">
        <v>151</v>
      </c>
    </row>
    <row r="18" spans="1:14" ht="18" customHeight="1" x14ac:dyDescent="0.3">
      <c r="A18" s="41" t="s">
        <v>61</v>
      </c>
      <c r="B18" s="74">
        <v>0.161</v>
      </c>
      <c r="C18" s="74">
        <v>0.161</v>
      </c>
      <c r="D18" s="94" t="s">
        <v>151</v>
      </c>
      <c r="E18" s="132"/>
      <c r="F18" s="151" t="str">
        <f t="shared" si="0"/>
        <v xml:space="preserve">Georgia </v>
      </c>
      <c r="G18" s="30" t="s">
        <v>1</v>
      </c>
      <c r="H18" s="130" t="s">
        <v>151</v>
      </c>
      <c r="I18" s="94" t="s">
        <v>151</v>
      </c>
    </row>
    <row r="19" spans="1:14" ht="12.75" customHeight="1" x14ac:dyDescent="0.3">
      <c r="A19" s="41" t="s">
        <v>17</v>
      </c>
      <c r="B19" s="74">
        <v>9.6000000000000002E-2</v>
      </c>
      <c r="C19" s="74">
        <v>9.6000000000000002E-2</v>
      </c>
      <c r="D19" s="94" t="s">
        <v>151</v>
      </c>
      <c r="E19" s="132"/>
      <c r="F19" s="151" t="str">
        <f t="shared" si="0"/>
        <v>Guam</v>
      </c>
      <c r="G19" s="30">
        <v>9.5000000000000001E-2</v>
      </c>
      <c r="H19" s="30">
        <v>9.5000000000000001E-2</v>
      </c>
      <c r="I19" s="94" t="s">
        <v>151</v>
      </c>
    </row>
    <row r="20" spans="1:14" ht="12.75" customHeight="1" x14ac:dyDescent="0.3">
      <c r="A20" s="41" t="s">
        <v>18</v>
      </c>
      <c r="B20" s="74">
        <v>0.182</v>
      </c>
      <c r="C20" s="74">
        <v>0.182</v>
      </c>
      <c r="D20" s="94" t="s">
        <v>151</v>
      </c>
      <c r="E20" s="132"/>
      <c r="F20" s="151" t="str">
        <f t="shared" si="0"/>
        <v>Hawaii</v>
      </c>
      <c r="G20" s="134">
        <v>0.26400000000000001</v>
      </c>
      <c r="H20" s="30">
        <v>0.26400000000000001</v>
      </c>
      <c r="I20" s="94" t="s">
        <v>151</v>
      </c>
    </row>
    <row r="21" spans="1:14" ht="12.75" customHeight="1" x14ac:dyDescent="0.3">
      <c r="A21" s="41" t="s">
        <v>19</v>
      </c>
      <c r="B21" s="74">
        <v>0.54700000000000004</v>
      </c>
      <c r="C21" s="74">
        <v>0.54700000000000004</v>
      </c>
      <c r="D21" s="94" t="s">
        <v>151</v>
      </c>
      <c r="E21" s="132"/>
      <c r="F21" s="151" t="str">
        <f t="shared" si="0"/>
        <v>Idaho</v>
      </c>
      <c r="G21" s="112" t="s">
        <v>1</v>
      </c>
      <c r="H21" s="130" t="s">
        <v>151</v>
      </c>
      <c r="I21" s="94" t="s">
        <v>151</v>
      </c>
    </row>
    <row r="22" spans="1:14" ht="12.75" customHeight="1" x14ac:dyDescent="0.3">
      <c r="A22" s="41" t="s">
        <v>62</v>
      </c>
      <c r="B22" s="74">
        <v>0.66500000000000004</v>
      </c>
      <c r="C22" s="74">
        <v>0.66500000000000004</v>
      </c>
      <c r="D22" s="94" t="s">
        <v>151</v>
      </c>
      <c r="E22" s="132"/>
      <c r="F22" s="151" t="str">
        <f t="shared" si="0"/>
        <v xml:space="preserve">Illinois </v>
      </c>
      <c r="G22" s="112" t="s">
        <v>1</v>
      </c>
      <c r="H22" s="130" t="s">
        <v>151</v>
      </c>
      <c r="I22" s="94" t="s">
        <v>151</v>
      </c>
    </row>
    <row r="23" spans="1:14" ht="12.75" customHeight="1" x14ac:dyDescent="0.3">
      <c r="A23" s="41" t="s">
        <v>21</v>
      </c>
      <c r="B23" s="74">
        <v>0.21299999999999999</v>
      </c>
      <c r="C23" s="74">
        <v>0.193</v>
      </c>
      <c r="D23" s="74">
        <v>0.71700000000000008</v>
      </c>
      <c r="E23" s="132"/>
      <c r="F23" s="151" t="str">
        <f t="shared" si="0"/>
        <v>Indiana</v>
      </c>
      <c r="G23" s="30">
        <v>0.29299999999999998</v>
      </c>
      <c r="H23" s="30">
        <v>0.28600000000000003</v>
      </c>
      <c r="I23" s="30">
        <v>0.59499999999999997</v>
      </c>
    </row>
    <row r="24" spans="1:14" ht="12.75" customHeight="1" x14ac:dyDescent="0.3">
      <c r="A24" s="41" t="s">
        <v>22</v>
      </c>
      <c r="B24" s="74">
        <v>0.2</v>
      </c>
      <c r="C24" s="74">
        <v>0.2</v>
      </c>
      <c r="D24" s="94" t="s">
        <v>151</v>
      </c>
      <c r="E24" s="132"/>
      <c r="F24" s="151" t="str">
        <f t="shared" si="0"/>
        <v>Iowa</v>
      </c>
      <c r="G24" s="30">
        <v>0.13100000000000001</v>
      </c>
      <c r="H24" s="30">
        <v>0.13100000000000001</v>
      </c>
      <c r="I24" s="94" t="s">
        <v>151</v>
      </c>
    </row>
    <row r="25" spans="1:14" ht="12.75" customHeight="1" x14ac:dyDescent="0.3">
      <c r="A25" s="41" t="s">
        <v>23</v>
      </c>
      <c r="B25" s="74">
        <v>0.318</v>
      </c>
      <c r="C25" s="74">
        <v>0.318</v>
      </c>
      <c r="D25" s="94" t="s">
        <v>151</v>
      </c>
      <c r="E25" s="132"/>
      <c r="F25" s="151" t="str">
        <f t="shared" si="0"/>
        <v>Kansas</v>
      </c>
      <c r="G25" s="30">
        <v>0.33799999999999997</v>
      </c>
      <c r="H25" s="30">
        <v>0.33799999999999997</v>
      </c>
      <c r="I25" s="94" t="s">
        <v>151</v>
      </c>
    </row>
    <row r="26" spans="1:14" ht="12.75" customHeight="1" x14ac:dyDescent="0.3">
      <c r="A26" s="41" t="s">
        <v>24</v>
      </c>
      <c r="B26" s="74">
        <v>0.41</v>
      </c>
      <c r="C26" s="74">
        <v>0.41</v>
      </c>
      <c r="D26" s="94" t="s">
        <v>151</v>
      </c>
      <c r="E26" s="132"/>
      <c r="F26" s="151" t="str">
        <f t="shared" si="0"/>
        <v>Kentucky</v>
      </c>
      <c r="G26" s="30">
        <v>0.43</v>
      </c>
      <c r="H26" s="30">
        <v>0.43</v>
      </c>
      <c r="I26" s="94" t="s">
        <v>151</v>
      </c>
    </row>
    <row r="27" spans="1:14" ht="12.75" customHeight="1" x14ac:dyDescent="0.3">
      <c r="A27" s="41" t="s">
        <v>63</v>
      </c>
      <c r="B27" s="74">
        <v>3.5000000000000003E-2</v>
      </c>
      <c r="C27" s="74">
        <v>3.5000000000000003E-2</v>
      </c>
      <c r="D27" s="94" t="s">
        <v>151</v>
      </c>
      <c r="E27" s="132"/>
      <c r="F27" s="151" t="str">
        <f t="shared" si="0"/>
        <v xml:space="preserve">Louisiana </v>
      </c>
      <c r="G27" s="112" t="s">
        <v>1</v>
      </c>
      <c r="H27" s="94" t="s">
        <v>151</v>
      </c>
      <c r="I27" s="94" t="s">
        <v>151</v>
      </c>
    </row>
    <row r="28" spans="1:14" ht="18" customHeight="1" x14ac:dyDescent="0.3">
      <c r="A28" s="41" t="s">
        <v>26</v>
      </c>
      <c r="B28" s="74">
        <v>0.83499999999999996</v>
      </c>
      <c r="C28" s="74">
        <v>0.24399999999999999</v>
      </c>
      <c r="D28" s="74">
        <v>0.94700000000000006</v>
      </c>
      <c r="E28" s="132"/>
      <c r="F28" s="151" t="str">
        <f t="shared" si="0"/>
        <v>Maine</v>
      </c>
      <c r="G28" s="30">
        <v>0.94</v>
      </c>
      <c r="H28" s="30">
        <v>0.27699999999999997</v>
      </c>
      <c r="I28" s="30">
        <v>0.9840000000000001</v>
      </c>
    </row>
    <row r="29" spans="1:14" ht="12.75" customHeight="1" x14ac:dyDescent="0.3">
      <c r="A29" s="41" t="s">
        <v>64</v>
      </c>
      <c r="B29" s="74">
        <v>0.14300000000000002</v>
      </c>
      <c r="C29" s="74">
        <v>0.14300000000000002</v>
      </c>
      <c r="D29" s="74">
        <v>0.151</v>
      </c>
      <c r="E29" s="132"/>
      <c r="F29" s="151" t="str">
        <f t="shared" si="0"/>
        <v xml:space="preserve">Maryland </v>
      </c>
      <c r="G29" s="112" t="s">
        <v>1</v>
      </c>
      <c r="H29" s="130" t="s">
        <v>151</v>
      </c>
      <c r="I29" s="130" t="s">
        <v>151</v>
      </c>
      <c r="N29" s="9"/>
    </row>
    <row r="30" spans="1:14" ht="12.75" customHeight="1" x14ac:dyDescent="0.3">
      <c r="A30" s="41" t="s">
        <v>65</v>
      </c>
      <c r="B30" s="74">
        <v>0.56899999999999995</v>
      </c>
      <c r="C30" s="74">
        <v>0.10800000000000001</v>
      </c>
      <c r="D30" s="74">
        <v>0.98099999999999998</v>
      </c>
      <c r="E30" s="132"/>
      <c r="F30" s="151" t="str">
        <f t="shared" si="0"/>
        <v xml:space="preserve">Massachusetts </v>
      </c>
      <c r="G30" s="30">
        <v>0.86</v>
      </c>
      <c r="H30" s="27">
        <v>0</v>
      </c>
      <c r="I30" s="27">
        <v>0.86900000000000011</v>
      </c>
    </row>
    <row r="31" spans="1:14" ht="12.75" customHeight="1" x14ac:dyDescent="0.3">
      <c r="A31" s="41" t="s">
        <v>66</v>
      </c>
      <c r="B31" s="74">
        <v>0.32200000000000001</v>
      </c>
      <c r="C31" s="74">
        <v>0.32200000000000001</v>
      </c>
      <c r="D31" s="130"/>
      <c r="E31" s="132"/>
      <c r="F31" s="151" t="str">
        <f t="shared" si="0"/>
        <v xml:space="preserve">Michigan </v>
      </c>
      <c r="G31" s="112" t="s">
        <v>1</v>
      </c>
      <c r="H31" s="130" t="s">
        <v>151</v>
      </c>
      <c r="I31" s="130" t="s">
        <v>151</v>
      </c>
    </row>
    <row r="32" spans="1:14" ht="12.75" customHeight="1" x14ac:dyDescent="0.3">
      <c r="A32" s="41" t="s">
        <v>67</v>
      </c>
      <c r="B32" s="74">
        <v>0.223</v>
      </c>
      <c r="C32" s="74">
        <v>0.223</v>
      </c>
      <c r="D32" s="130"/>
      <c r="E32" s="132"/>
      <c r="F32" s="151" t="str">
        <f t="shared" si="0"/>
        <v xml:space="preserve">Minnesota </v>
      </c>
      <c r="G32" s="112" t="s">
        <v>1</v>
      </c>
      <c r="H32" s="130" t="s">
        <v>151</v>
      </c>
      <c r="I32" s="130" t="s">
        <v>151</v>
      </c>
    </row>
    <row r="33" spans="1:9" ht="12.75" customHeight="1" x14ac:dyDescent="0.3">
      <c r="A33" s="41" t="s">
        <v>68</v>
      </c>
      <c r="B33" s="74">
        <v>0.40299999999999997</v>
      </c>
      <c r="C33" s="74">
        <v>0.40299999999999997</v>
      </c>
      <c r="D33" s="130"/>
      <c r="E33" s="132"/>
      <c r="F33" s="151" t="str">
        <f t="shared" si="0"/>
        <v xml:space="preserve">Mississippi </v>
      </c>
      <c r="G33" s="112" t="s">
        <v>1</v>
      </c>
      <c r="H33" s="130" t="s">
        <v>151</v>
      </c>
      <c r="I33" s="130" t="s">
        <v>151</v>
      </c>
    </row>
    <row r="34" spans="1:9" ht="12.75" customHeight="1" x14ac:dyDescent="0.3">
      <c r="A34" s="41" t="s">
        <v>69</v>
      </c>
      <c r="B34" s="74">
        <v>0.17100000000000001</v>
      </c>
      <c r="C34" s="74">
        <v>9.1999999999999998E-2</v>
      </c>
      <c r="D34" s="74">
        <v>0.504</v>
      </c>
      <c r="E34" s="132"/>
      <c r="F34" s="151" t="str">
        <f t="shared" si="0"/>
        <v xml:space="preserve">Missouri </v>
      </c>
      <c r="G34" s="112" t="s">
        <v>1</v>
      </c>
      <c r="H34" s="130" t="s">
        <v>151</v>
      </c>
      <c r="I34" s="130" t="s">
        <v>151</v>
      </c>
    </row>
    <row r="35" spans="1:9" ht="12.75" customHeight="1" x14ac:dyDescent="0.3">
      <c r="A35" s="41" t="s">
        <v>33</v>
      </c>
      <c r="B35" s="74">
        <v>0.35499999999999998</v>
      </c>
      <c r="C35" s="74">
        <v>0.35499999999999998</v>
      </c>
      <c r="D35" s="130"/>
      <c r="E35" s="132"/>
      <c r="F35" s="151" t="str">
        <f t="shared" si="0"/>
        <v>Montana</v>
      </c>
      <c r="G35" s="30">
        <v>0.41799999999999998</v>
      </c>
      <c r="H35" s="30">
        <v>0.41799999999999998</v>
      </c>
      <c r="I35" s="130" t="s">
        <v>151</v>
      </c>
    </row>
    <row r="36" spans="1:9" ht="12.75" customHeight="1" x14ac:dyDescent="0.3">
      <c r="A36" s="41" t="s">
        <v>70</v>
      </c>
      <c r="B36" s="74">
        <v>0.10199999999999999</v>
      </c>
      <c r="C36" s="74">
        <v>9.4E-2</v>
      </c>
      <c r="D36" s="74">
        <v>0.13200000000000001</v>
      </c>
      <c r="E36" s="132"/>
      <c r="F36" s="151" t="str">
        <f t="shared" si="0"/>
        <v xml:space="preserve">Nebraska </v>
      </c>
      <c r="G36" s="112" t="s">
        <v>1</v>
      </c>
      <c r="H36" s="130" t="s">
        <v>151</v>
      </c>
      <c r="I36" s="130" t="s">
        <v>151</v>
      </c>
    </row>
    <row r="37" spans="1:9" ht="12.75" customHeight="1" x14ac:dyDescent="0.3">
      <c r="A37" s="41" t="s">
        <v>35</v>
      </c>
      <c r="B37" s="74">
        <v>0.27</v>
      </c>
      <c r="C37" s="74">
        <v>0.27</v>
      </c>
      <c r="D37" s="130"/>
      <c r="E37" s="132"/>
      <c r="F37" s="151" t="str">
        <f t="shared" si="0"/>
        <v>Nevada</v>
      </c>
      <c r="G37" s="30">
        <v>0.38299999999999995</v>
      </c>
      <c r="H37" s="30">
        <v>0.38299999999999995</v>
      </c>
      <c r="I37" s="130" t="s">
        <v>151</v>
      </c>
    </row>
    <row r="38" spans="1:9" ht="18" customHeight="1" x14ac:dyDescent="0.3">
      <c r="A38" s="41" t="s">
        <v>71</v>
      </c>
      <c r="B38" s="74">
        <v>0.55100000000000005</v>
      </c>
      <c r="C38" s="74">
        <v>0.24199999999999999</v>
      </c>
      <c r="D38" s="74">
        <v>0.80900000000000005</v>
      </c>
      <c r="E38" s="132"/>
      <c r="F38" s="151" t="str">
        <f t="shared" si="0"/>
        <v xml:space="preserve">New Hampshire </v>
      </c>
      <c r="G38" s="112" t="s">
        <v>1</v>
      </c>
      <c r="H38" s="130" t="s">
        <v>151</v>
      </c>
      <c r="I38" s="130" t="s">
        <v>151</v>
      </c>
    </row>
    <row r="39" spans="1:9" ht="12.75" customHeight="1" x14ac:dyDescent="0.3">
      <c r="A39" s="41" t="s">
        <v>72</v>
      </c>
      <c r="B39" s="74">
        <v>0.17399999999999999</v>
      </c>
      <c r="C39" s="74">
        <v>0.17399999999999999</v>
      </c>
      <c r="D39" s="130"/>
      <c r="E39" s="132"/>
      <c r="F39" s="151" t="str">
        <f t="shared" si="0"/>
        <v xml:space="preserve">New Jersey </v>
      </c>
      <c r="G39" s="134">
        <v>0.94200000000000006</v>
      </c>
      <c r="H39" s="27">
        <v>0.94200000000000006</v>
      </c>
      <c r="I39" s="130" t="s">
        <v>151</v>
      </c>
    </row>
    <row r="40" spans="1:9" ht="12.75" customHeight="1" x14ac:dyDescent="0.3">
      <c r="A40" s="41" t="s">
        <v>38</v>
      </c>
      <c r="B40" s="74">
        <v>0.25800000000000001</v>
      </c>
      <c r="C40" s="74">
        <v>0.25800000000000001</v>
      </c>
      <c r="D40" s="130"/>
      <c r="E40" s="132"/>
      <c r="F40" s="151" t="str">
        <f t="shared" si="0"/>
        <v>New Mexico</v>
      </c>
      <c r="G40" s="30">
        <v>0.32</v>
      </c>
      <c r="H40" s="30">
        <v>0.32</v>
      </c>
      <c r="I40" s="130" t="s">
        <v>151</v>
      </c>
    </row>
    <row r="41" spans="1:9" ht="12.75" customHeight="1" x14ac:dyDescent="0.3">
      <c r="A41" s="41" t="s">
        <v>73</v>
      </c>
      <c r="B41" s="74">
        <v>0.17800000000000002</v>
      </c>
      <c r="C41" s="74">
        <v>0.16500000000000001</v>
      </c>
      <c r="D41" s="74">
        <v>0.19500000000000001</v>
      </c>
      <c r="E41" s="132"/>
      <c r="F41" s="151" t="str">
        <f t="shared" si="0"/>
        <v xml:space="preserve">New York </v>
      </c>
      <c r="G41" s="112" t="s">
        <v>1</v>
      </c>
      <c r="H41" s="130" t="s">
        <v>151</v>
      </c>
      <c r="I41" s="130" t="s">
        <v>151</v>
      </c>
    </row>
    <row r="42" spans="1:9" ht="12.75" customHeight="1" x14ac:dyDescent="0.3">
      <c r="A42" s="41" t="s">
        <v>40</v>
      </c>
      <c r="B42" s="74">
        <v>0.1</v>
      </c>
      <c r="C42" s="74">
        <v>0.1</v>
      </c>
      <c r="D42" s="130"/>
      <c r="E42" s="132"/>
      <c r="F42" s="151" t="str">
        <f t="shared" si="0"/>
        <v>North Carolina</v>
      </c>
      <c r="G42" s="30">
        <v>0.111</v>
      </c>
      <c r="H42" s="30">
        <v>0.111</v>
      </c>
      <c r="I42" s="130" t="s">
        <v>151</v>
      </c>
    </row>
    <row r="43" spans="1:9" ht="12.75" customHeight="1" x14ac:dyDescent="0.3">
      <c r="A43" s="41" t="s">
        <v>41</v>
      </c>
      <c r="B43" s="74">
        <v>0.35200000000000004</v>
      </c>
      <c r="C43" s="74">
        <v>0.35200000000000004</v>
      </c>
      <c r="D43" s="130"/>
      <c r="E43" s="132"/>
      <c r="F43" s="151" t="str">
        <f t="shared" si="0"/>
        <v>North Dakota</v>
      </c>
      <c r="G43" s="112" t="s">
        <v>1</v>
      </c>
      <c r="H43" s="130" t="s">
        <v>151</v>
      </c>
      <c r="I43" s="130" t="s">
        <v>151</v>
      </c>
    </row>
    <row r="44" spans="1:9" ht="12.75" customHeight="1" x14ac:dyDescent="0.3">
      <c r="A44" s="41" t="s">
        <v>42</v>
      </c>
      <c r="B44" s="74">
        <v>0.29399999999999998</v>
      </c>
      <c r="C44" s="74">
        <v>0.29399999999999998</v>
      </c>
      <c r="D44" s="94"/>
      <c r="E44" s="132"/>
      <c r="F44" s="151" t="str">
        <f t="shared" si="0"/>
        <v>Ohio</v>
      </c>
      <c r="G44" s="30">
        <v>0.27800000000000002</v>
      </c>
      <c r="H44" s="30">
        <v>0.27800000000000002</v>
      </c>
      <c r="I44" s="130" t="s">
        <v>151</v>
      </c>
    </row>
    <row r="45" spans="1:9" ht="12.75" customHeight="1" x14ac:dyDescent="0.3">
      <c r="A45" s="41" t="s">
        <v>74</v>
      </c>
      <c r="B45" s="74">
        <v>0.20100000000000001</v>
      </c>
      <c r="C45" s="74">
        <v>0.20100000000000001</v>
      </c>
      <c r="D45" s="130"/>
      <c r="E45" s="132"/>
      <c r="F45" s="151" t="str">
        <f t="shared" si="0"/>
        <v xml:space="preserve">Oklahoma </v>
      </c>
      <c r="G45" s="112" t="s">
        <v>1</v>
      </c>
      <c r="H45" s="130" t="s">
        <v>151</v>
      </c>
      <c r="I45" s="130" t="s">
        <v>151</v>
      </c>
    </row>
    <row r="46" spans="1:9" ht="12.75" customHeight="1" x14ac:dyDescent="0.3">
      <c r="A46" s="41" t="s">
        <v>44</v>
      </c>
      <c r="B46" s="74">
        <v>0.59599999999999997</v>
      </c>
      <c r="C46" s="74">
        <v>3.3000000000000002E-2</v>
      </c>
      <c r="D46" s="74">
        <v>0.84799999999999998</v>
      </c>
      <c r="E46" s="132"/>
      <c r="F46" s="151" t="str">
        <f t="shared" si="0"/>
        <v>Oregon</v>
      </c>
      <c r="G46" s="30">
        <v>0.97799999999999998</v>
      </c>
      <c r="H46" s="130"/>
      <c r="I46" s="30">
        <v>0.97799999999999998</v>
      </c>
    </row>
    <row r="47" spans="1:9" ht="12.75" customHeight="1" x14ac:dyDescent="0.3">
      <c r="A47" s="41" t="s">
        <v>45</v>
      </c>
      <c r="B47" s="74">
        <v>0.14499999999999999</v>
      </c>
      <c r="C47" s="74">
        <v>0.14499999999999999</v>
      </c>
      <c r="D47" s="130" t="s">
        <v>151</v>
      </c>
      <c r="E47" s="132"/>
      <c r="F47" s="151" t="str">
        <f t="shared" si="0"/>
        <v>Pennsylvania</v>
      </c>
      <c r="G47" s="30">
        <v>0.20499999999999999</v>
      </c>
      <c r="H47" s="30">
        <v>0.20499999999999999</v>
      </c>
      <c r="I47" s="130" t="s">
        <v>151</v>
      </c>
    </row>
    <row r="48" spans="1:9" ht="18" customHeight="1" x14ac:dyDescent="0.3">
      <c r="A48" s="41" t="s">
        <v>46</v>
      </c>
      <c r="B48" s="74">
        <v>6.6000000000000003E-2</v>
      </c>
      <c r="C48" s="74">
        <v>6.6000000000000003E-2</v>
      </c>
      <c r="D48" s="130" t="s">
        <v>151</v>
      </c>
      <c r="E48" s="132"/>
      <c r="F48" s="151" t="str">
        <f t="shared" si="0"/>
        <v>Puerto Rico</v>
      </c>
      <c r="G48" s="112" t="s">
        <v>1</v>
      </c>
      <c r="H48" s="130" t="s">
        <v>151</v>
      </c>
      <c r="I48" s="130" t="s">
        <v>151</v>
      </c>
    </row>
    <row r="49" spans="1:14" ht="12.75" customHeight="1" x14ac:dyDescent="0.3">
      <c r="A49" s="41" t="s">
        <v>47</v>
      </c>
      <c r="B49" s="74">
        <v>6.8000000000000005E-2</v>
      </c>
      <c r="C49" s="74">
        <v>6.8000000000000005E-2</v>
      </c>
      <c r="D49" s="130" t="s">
        <v>151</v>
      </c>
      <c r="E49" s="132"/>
      <c r="F49" s="151" t="str">
        <f t="shared" si="0"/>
        <v>Rhode Island</v>
      </c>
      <c r="G49" s="30">
        <v>7.2999999999999995E-2</v>
      </c>
      <c r="H49" s="30">
        <v>7.2999999999999995E-2</v>
      </c>
      <c r="I49" s="130" t="s">
        <v>151</v>
      </c>
    </row>
    <row r="50" spans="1:14" ht="12.75" customHeight="1" x14ac:dyDescent="0.3">
      <c r="A50" s="41" t="s">
        <v>48</v>
      </c>
      <c r="B50" s="74">
        <v>0.20399999999999999</v>
      </c>
      <c r="C50" s="74">
        <v>0.20399999999999999</v>
      </c>
      <c r="D50" s="130" t="s">
        <v>151</v>
      </c>
      <c r="E50" s="132"/>
      <c r="F50" s="151" t="str">
        <f t="shared" si="0"/>
        <v>South Carolina</v>
      </c>
      <c r="G50" s="112" t="s">
        <v>1</v>
      </c>
      <c r="H50" s="130" t="s">
        <v>151</v>
      </c>
      <c r="I50" s="130" t="s">
        <v>151</v>
      </c>
    </row>
    <row r="51" spans="1:14" ht="12.75" customHeight="1" x14ac:dyDescent="0.3">
      <c r="A51" s="41" t="s">
        <v>49</v>
      </c>
      <c r="B51" s="74">
        <v>0.52700000000000002</v>
      </c>
      <c r="C51" s="74">
        <v>0.52700000000000002</v>
      </c>
      <c r="D51" s="130" t="s">
        <v>151</v>
      </c>
      <c r="E51" s="132"/>
      <c r="F51" s="151" t="str">
        <f t="shared" si="0"/>
        <v>South Dakota</v>
      </c>
      <c r="G51" s="112" t="s">
        <v>1</v>
      </c>
      <c r="H51" s="130" t="s">
        <v>151</v>
      </c>
      <c r="I51" s="130" t="s">
        <v>151</v>
      </c>
      <c r="J51" s="98"/>
    </row>
    <row r="52" spans="1:14" ht="12.75" customHeight="1" x14ac:dyDescent="0.3">
      <c r="A52" s="41" t="s">
        <v>50</v>
      </c>
      <c r="B52" s="74">
        <v>0.33600000000000002</v>
      </c>
      <c r="C52" s="74">
        <v>0.33600000000000002</v>
      </c>
      <c r="D52" s="130" t="s">
        <v>151</v>
      </c>
      <c r="E52" s="132"/>
      <c r="F52" s="151" t="str">
        <f t="shared" si="0"/>
        <v>Tennessee</v>
      </c>
      <c r="G52" s="30">
        <v>0.309</v>
      </c>
      <c r="H52" s="30">
        <v>0.309</v>
      </c>
      <c r="I52" s="130" t="s">
        <v>151</v>
      </c>
      <c r="J52" s="5"/>
    </row>
    <row r="53" spans="1:14" ht="12.75" customHeight="1" x14ac:dyDescent="0.3">
      <c r="A53" s="41" t="s">
        <v>51</v>
      </c>
      <c r="B53" s="74">
        <v>0.113</v>
      </c>
      <c r="C53" s="74">
        <v>0.113</v>
      </c>
      <c r="D53" s="130" t="s">
        <v>151</v>
      </c>
      <c r="E53" s="132"/>
      <c r="F53" s="151" t="str">
        <f t="shared" si="0"/>
        <v>Texas</v>
      </c>
      <c r="G53" s="112" t="s">
        <v>1</v>
      </c>
      <c r="H53" s="130" t="s">
        <v>151</v>
      </c>
      <c r="I53" s="130" t="s">
        <v>151</v>
      </c>
      <c r="J53" s="5"/>
      <c r="N53" s="9"/>
    </row>
    <row r="54" spans="1:14" ht="12.75" customHeight="1" x14ac:dyDescent="0.3">
      <c r="A54" s="41" t="s">
        <v>52</v>
      </c>
      <c r="B54" s="74">
        <v>0.13</v>
      </c>
      <c r="C54" s="74">
        <v>8.5999999999999993E-2</v>
      </c>
      <c r="D54" s="74">
        <v>0.53700000000000003</v>
      </c>
      <c r="E54" s="132"/>
      <c r="F54" s="151" t="str">
        <f t="shared" si="0"/>
        <v>Utah</v>
      </c>
      <c r="G54" s="112" t="s">
        <v>1</v>
      </c>
      <c r="H54" s="130" t="s">
        <v>151</v>
      </c>
      <c r="I54" s="130" t="s">
        <v>151</v>
      </c>
    </row>
    <row r="55" spans="1:14" ht="12.75" customHeight="1" x14ac:dyDescent="0.3">
      <c r="A55" s="41" t="s">
        <v>53</v>
      </c>
      <c r="B55" s="74">
        <v>0.39700000000000002</v>
      </c>
      <c r="C55" s="74">
        <v>8.5000000000000006E-2</v>
      </c>
      <c r="D55" s="74">
        <v>0.93099999999999994</v>
      </c>
      <c r="E55" s="132"/>
      <c r="F55" s="151" t="str">
        <f t="shared" si="0"/>
        <v>Vermont</v>
      </c>
      <c r="G55" s="30">
        <v>0.63</v>
      </c>
      <c r="H55" s="30">
        <v>8.1000000000000003E-2</v>
      </c>
      <c r="I55" s="30">
        <v>0.93</v>
      </c>
    </row>
    <row r="56" spans="1:14" ht="12.75" customHeight="1" x14ac:dyDescent="0.3">
      <c r="A56" s="41" t="s">
        <v>54</v>
      </c>
      <c r="B56" s="74">
        <v>4.0999999999999995E-2</v>
      </c>
      <c r="C56" s="74">
        <v>4.0999999999999995E-2</v>
      </c>
      <c r="D56" s="130" t="s">
        <v>151</v>
      </c>
      <c r="E56" s="132"/>
      <c r="F56" s="151" t="str">
        <f t="shared" si="0"/>
        <v>Virgin Islands</v>
      </c>
      <c r="G56" s="112" t="s">
        <v>1</v>
      </c>
      <c r="H56" s="130" t="s">
        <v>151</v>
      </c>
      <c r="I56" s="130" t="s">
        <v>151</v>
      </c>
    </row>
    <row r="57" spans="1:14" ht="12.75" customHeight="1" x14ac:dyDescent="0.3">
      <c r="A57" s="41" t="s">
        <v>55</v>
      </c>
      <c r="B57" s="74">
        <v>0.29299999999999998</v>
      </c>
      <c r="C57" s="74">
        <v>0.22600000000000001</v>
      </c>
      <c r="D57" s="74">
        <v>0.79400000000000004</v>
      </c>
      <c r="E57" s="132"/>
      <c r="F57" s="151" t="str">
        <f t="shared" si="0"/>
        <v>Virginia</v>
      </c>
      <c r="G57" s="112" t="s">
        <v>1</v>
      </c>
      <c r="H57" s="130" t="s">
        <v>151</v>
      </c>
      <c r="I57" s="130" t="s">
        <v>151</v>
      </c>
    </row>
    <row r="58" spans="1:14" ht="18" customHeight="1" x14ac:dyDescent="0.3">
      <c r="A58" s="41" t="s">
        <v>56</v>
      </c>
      <c r="B58" s="74">
        <v>0.41799999999999998</v>
      </c>
      <c r="C58" s="74">
        <v>0.13500000000000001</v>
      </c>
      <c r="D58" s="74">
        <v>0.73499999999999999</v>
      </c>
      <c r="E58" s="132"/>
      <c r="F58" s="151" t="str">
        <f t="shared" si="0"/>
        <v>Washington</v>
      </c>
      <c r="G58" s="30">
        <v>0.624</v>
      </c>
      <c r="H58" s="30">
        <v>0.22</v>
      </c>
      <c r="I58" s="30">
        <v>0.72900000000000009</v>
      </c>
    </row>
    <row r="59" spans="1:14" ht="12.75" customHeight="1" x14ac:dyDescent="0.3">
      <c r="A59" s="41" t="s">
        <v>75</v>
      </c>
      <c r="B59" s="74">
        <v>0.248</v>
      </c>
      <c r="C59" s="74">
        <v>0.248</v>
      </c>
      <c r="D59" s="130" t="s">
        <v>151</v>
      </c>
      <c r="E59" s="132"/>
      <c r="F59" s="151" t="str">
        <f t="shared" si="0"/>
        <v xml:space="preserve">West Virginia </v>
      </c>
      <c r="G59" s="112" t="s">
        <v>1</v>
      </c>
      <c r="H59" s="130" t="s">
        <v>151</v>
      </c>
      <c r="I59" s="130" t="s">
        <v>151</v>
      </c>
    </row>
    <row r="60" spans="1:14" ht="12.75" customHeight="1" x14ac:dyDescent="0.3">
      <c r="A60" s="41" t="s">
        <v>58</v>
      </c>
      <c r="B60" s="74">
        <v>0.373</v>
      </c>
      <c r="C60" s="74">
        <v>0.247</v>
      </c>
      <c r="D60" s="74">
        <v>0.871</v>
      </c>
      <c r="E60" s="132"/>
      <c r="F60" s="151" t="str">
        <f t="shared" si="0"/>
        <v>Wisconsin</v>
      </c>
      <c r="G60" s="30">
        <v>0.45899999999999996</v>
      </c>
      <c r="H60" s="30">
        <v>0.27399999999999997</v>
      </c>
      <c r="I60" s="30">
        <v>0.66599999999999993</v>
      </c>
    </row>
    <row r="61" spans="1:14" ht="12.75" customHeight="1" x14ac:dyDescent="0.3">
      <c r="A61" s="42" t="s">
        <v>59</v>
      </c>
      <c r="B61" s="59">
        <v>0.76</v>
      </c>
      <c r="C61" s="59">
        <v>0.76</v>
      </c>
      <c r="D61" s="131" t="s">
        <v>151</v>
      </c>
      <c r="E61" s="132"/>
      <c r="F61" s="153" t="str">
        <f t="shared" si="0"/>
        <v>Wyoming</v>
      </c>
      <c r="G61" s="154">
        <v>0.78599999999999992</v>
      </c>
      <c r="H61" s="154">
        <v>0.78599999999999992</v>
      </c>
      <c r="I61" s="131"/>
    </row>
    <row r="62" spans="1:14" ht="12.75" customHeight="1" x14ac:dyDescent="0.25">
      <c r="A62" s="15" t="s">
        <v>80</v>
      </c>
      <c r="B62" s="15"/>
      <c r="C62" s="15"/>
      <c r="D62" s="15"/>
      <c r="E62" s="15"/>
      <c r="F62" s="15"/>
      <c r="G62" s="15"/>
      <c r="H62" s="15"/>
      <c r="I62" s="15"/>
    </row>
  </sheetData>
  <phoneticPr fontId="3" type="noConversion"/>
  <printOptions horizontalCentered="1"/>
  <pageMargins left="0.25" right="0.25" top="0.25" bottom="0.25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4"/>
  <sheetViews>
    <sheetView zoomScaleNormal="100" zoomScaleSheetLayoutView="100" workbookViewId="0"/>
  </sheetViews>
  <sheetFormatPr defaultColWidth="9.08984375" defaultRowHeight="12.75" customHeight="1" x14ac:dyDescent="0.25"/>
  <cols>
    <col min="1" max="1" width="15.6328125" style="10" customWidth="1"/>
    <col min="2" max="5" width="10.6328125" style="10" customWidth="1"/>
    <col min="6" max="6" width="1.6328125" style="10" hidden="1" customWidth="1"/>
    <col min="7" max="7" width="15.6328125" style="147" hidden="1" customWidth="1"/>
    <col min="8" max="11" width="10.6328125" style="10" customWidth="1"/>
    <col min="12" max="16384" width="9.08984375" style="10"/>
  </cols>
  <sheetData>
    <row r="1" spans="1:13" s="110" customFormat="1" ht="12.75" customHeight="1" x14ac:dyDescent="0.3">
      <c r="A1" s="179" t="s">
        <v>184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3" s="110" customFormat="1" ht="12.75" customHeight="1" x14ac:dyDescent="0.3">
      <c r="A2" s="179" t="s">
        <v>185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3" ht="12.75" customHeight="1" x14ac:dyDescent="0.3">
      <c r="A3" s="179" t="s">
        <v>257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3" s="193" customFormat="1" ht="20" customHeight="1" x14ac:dyDescent="0.25">
      <c r="A4" s="202" t="str">
        <f>'1B'!$A$4</f>
        <v>ACF-OFA: 07/21/2021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3" s="12" customFormat="1" ht="20" customHeight="1" x14ac:dyDescent="0.25">
      <c r="B5" s="194" t="s">
        <v>78</v>
      </c>
      <c r="C5" s="195"/>
      <c r="D5" s="195"/>
      <c r="E5" s="196"/>
      <c r="H5" s="197" t="s">
        <v>60</v>
      </c>
      <c r="I5" s="198"/>
      <c r="J5" s="194"/>
      <c r="K5" s="199"/>
    </row>
    <row r="6" spans="1:13" s="12" customFormat="1" ht="30" customHeight="1" x14ac:dyDescent="0.3">
      <c r="A6" s="148" t="s">
        <v>0</v>
      </c>
      <c r="B6" s="75" t="s">
        <v>248</v>
      </c>
      <c r="C6" s="75" t="s">
        <v>258</v>
      </c>
      <c r="D6" s="75" t="s">
        <v>126</v>
      </c>
      <c r="E6" s="220" t="s">
        <v>127</v>
      </c>
      <c r="F6" s="219"/>
      <c r="G6" s="148" t="str">
        <f>A6</f>
        <v>STATE</v>
      </c>
      <c r="H6" s="75" t="s">
        <v>248</v>
      </c>
      <c r="I6" s="75" t="s">
        <v>258</v>
      </c>
      <c r="J6" s="75" t="s">
        <v>126</v>
      </c>
      <c r="K6" s="75" t="s">
        <v>127</v>
      </c>
    </row>
    <row r="7" spans="1:13" ht="12.75" customHeight="1" x14ac:dyDescent="0.3">
      <c r="A7" s="33" t="s">
        <v>3</v>
      </c>
      <c r="B7" s="29">
        <v>0.47100000000000003</v>
      </c>
      <c r="C7" s="27">
        <f>'1B'!B7</f>
        <v>0.39600000000000002</v>
      </c>
      <c r="D7" s="27">
        <f>C7-B7</f>
        <v>-7.5000000000000011E-2</v>
      </c>
      <c r="E7" s="221">
        <f>D7/B7</f>
        <v>-0.15923566878980894</v>
      </c>
      <c r="F7" s="219"/>
      <c r="G7" s="160" t="str">
        <f>A7</f>
        <v>United States</v>
      </c>
      <c r="H7" s="27">
        <v>0.54799999999999993</v>
      </c>
      <c r="I7" s="27">
        <f>'1B'!G7</f>
        <v>0.46899999999999997</v>
      </c>
      <c r="J7" s="27">
        <f>I7-H7</f>
        <v>-7.8999999999999959E-2</v>
      </c>
      <c r="K7" s="27">
        <f>J7/H7</f>
        <v>-0.14416058394160577</v>
      </c>
    </row>
    <row r="8" spans="1:13" ht="18" customHeight="1" x14ac:dyDescent="0.3">
      <c r="A8" s="41" t="s">
        <v>7</v>
      </c>
      <c r="B8" s="29">
        <v>0.54799999999999993</v>
      </c>
      <c r="C8" s="27">
        <f>'1B'!B8</f>
        <v>0.44299999999999995</v>
      </c>
      <c r="D8" s="27">
        <f t="shared" ref="D8:D61" si="0">C8-B8</f>
        <v>-0.10499999999999998</v>
      </c>
      <c r="E8" s="221">
        <f t="shared" ref="E8:E61" si="1">D8/B8</f>
        <v>-0.19160583941605838</v>
      </c>
      <c r="F8" s="219"/>
      <c r="G8" s="160" t="str">
        <f t="shared" ref="G8:G61" si="2">A8</f>
        <v>Alabama</v>
      </c>
      <c r="H8" s="27">
        <v>0.52900000000000003</v>
      </c>
      <c r="I8" s="27">
        <f>'1B'!G8</f>
        <v>0.48100000000000004</v>
      </c>
      <c r="J8" s="27">
        <f t="shared" ref="J8:J12" si="3">I8-H8</f>
        <v>-4.7999999999999987E-2</v>
      </c>
      <c r="K8" s="27">
        <f t="shared" ref="K8:K12" si="4">J8/H8</f>
        <v>-9.0737240075614345E-2</v>
      </c>
    </row>
    <row r="9" spans="1:13" ht="12.75" customHeight="1" x14ac:dyDescent="0.3">
      <c r="A9" s="41" t="s">
        <v>8</v>
      </c>
      <c r="B9" s="29">
        <v>0.48499999999999999</v>
      </c>
      <c r="C9" s="27">
        <f>'1B'!B9</f>
        <v>0.38200000000000001</v>
      </c>
      <c r="D9" s="27">
        <f t="shared" si="0"/>
        <v>-0.10299999999999998</v>
      </c>
      <c r="E9" s="221">
        <f t="shared" si="1"/>
        <v>-0.21237113402061852</v>
      </c>
      <c r="F9" s="219"/>
      <c r="G9" s="160" t="str">
        <f t="shared" si="2"/>
        <v>Alaska</v>
      </c>
      <c r="H9" s="27">
        <v>0.64200000000000002</v>
      </c>
      <c r="I9" s="27">
        <f>'1B'!G9</f>
        <v>0.52100000000000002</v>
      </c>
      <c r="J9" s="27">
        <f t="shared" si="3"/>
        <v>-0.121</v>
      </c>
      <c r="K9" s="27">
        <f t="shared" si="4"/>
        <v>-0.18847352024922118</v>
      </c>
      <c r="M9" s="11"/>
    </row>
    <row r="10" spans="1:13" ht="12.75" customHeight="1" x14ac:dyDescent="0.3">
      <c r="A10" s="41" t="s">
        <v>9</v>
      </c>
      <c r="B10" s="29">
        <v>0.21600000000000003</v>
      </c>
      <c r="C10" s="27">
        <f>'1B'!B10</f>
        <v>0.152</v>
      </c>
      <c r="D10" s="27">
        <f t="shared" si="0"/>
        <v>-6.4000000000000029E-2</v>
      </c>
      <c r="E10" s="221">
        <f t="shared" si="1"/>
        <v>-0.29629629629629639</v>
      </c>
      <c r="F10" s="219"/>
      <c r="G10" s="160" t="str">
        <f t="shared" si="2"/>
        <v>Arizona</v>
      </c>
      <c r="H10" s="27">
        <v>0.55899999999999994</v>
      </c>
      <c r="I10" s="27">
        <f>'1B'!G10</f>
        <v>0.27100000000000002</v>
      </c>
      <c r="J10" s="27">
        <f t="shared" si="3"/>
        <v>-0.28799999999999992</v>
      </c>
      <c r="K10" s="27">
        <f t="shared" si="4"/>
        <v>-0.51520572450805002</v>
      </c>
    </row>
    <row r="11" spans="1:13" ht="12.75" customHeight="1" x14ac:dyDescent="0.3">
      <c r="A11" s="41" t="s">
        <v>10</v>
      </c>
      <c r="B11" s="29">
        <v>0.26400000000000001</v>
      </c>
      <c r="C11" s="27">
        <f>'1B'!B11</f>
        <v>0.17399999999999999</v>
      </c>
      <c r="D11" s="27">
        <f t="shared" si="0"/>
        <v>-9.0000000000000024E-2</v>
      </c>
      <c r="E11" s="221">
        <f t="shared" si="1"/>
        <v>-0.34090909090909099</v>
      </c>
      <c r="F11" s="219"/>
      <c r="G11" s="160" t="str">
        <f t="shared" si="2"/>
        <v>Arkansas</v>
      </c>
      <c r="H11" s="27">
        <v>0.27</v>
      </c>
      <c r="I11" s="27">
        <f>'1B'!G11</f>
        <v>0.16800000000000001</v>
      </c>
      <c r="J11" s="27">
        <f t="shared" si="3"/>
        <v>-0.10200000000000001</v>
      </c>
      <c r="K11" s="27">
        <f t="shared" si="4"/>
        <v>-0.37777777777777777</v>
      </c>
    </row>
    <row r="12" spans="1:13" ht="12.75" customHeight="1" x14ac:dyDescent="0.3">
      <c r="A12" s="41" t="s">
        <v>11</v>
      </c>
      <c r="B12" s="29">
        <v>0.55299999999999994</v>
      </c>
      <c r="C12" s="27">
        <f>'1B'!B12</f>
        <v>0.505</v>
      </c>
      <c r="D12" s="27">
        <f t="shared" si="0"/>
        <v>-4.7999999999999932E-2</v>
      </c>
      <c r="E12" s="221">
        <f t="shared" si="1"/>
        <v>-8.6799276672694284E-2</v>
      </c>
      <c r="F12" s="219"/>
      <c r="G12" s="160" t="str">
        <f t="shared" si="2"/>
        <v>California</v>
      </c>
      <c r="H12" s="27">
        <v>0.311</v>
      </c>
      <c r="I12" s="27">
        <f>'1B'!G12</f>
        <v>0.27500000000000002</v>
      </c>
      <c r="J12" s="27">
        <f t="shared" si="3"/>
        <v>-3.5999999999999976E-2</v>
      </c>
      <c r="K12" s="27">
        <f t="shared" si="4"/>
        <v>-0.11575562700964623</v>
      </c>
    </row>
    <row r="13" spans="1:13" ht="12.75" customHeight="1" x14ac:dyDescent="0.3">
      <c r="A13" s="41" t="s">
        <v>12</v>
      </c>
      <c r="B13" s="29">
        <v>0.34700000000000003</v>
      </c>
      <c r="C13" s="27">
        <f>'1B'!B13</f>
        <v>0.39899999999999997</v>
      </c>
      <c r="D13" s="27">
        <f t="shared" si="0"/>
        <v>5.1999999999999935E-2</v>
      </c>
      <c r="E13" s="221">
        <f t="shared" si="1"/>
        <v>0.14985590778097962</v>
      </c>
      <c r="F13" s="219"/>
      <c r="G13" s="160" t="str">
        <f t="shared" si="2"/>
        <v>Colorado</v>
      </c>
      <c r="H13" s="159" t="s">
        <v>1</v>
      </c>
      <c r="I13" s="243" t="s">
        <v>151</v>
      </c>
      <c r="J13" s="94" t="s">
        <v>151</v>
      </c>
      <c r="K13" s="94" t="s">
        <v>151</v>
      </c>
      <c r="M13" s="10" t="s">
        <v>2</v>
      </c>
    </row>
    <row r="14" spans="1:13" ht="12.75" customHeight="1" x14ac:dyDescent="0.3">
      <c r="A14" s="41" t="s">
        <v>13</v>
      </c>
      <c r="B14" s="29">
        <v>0.26700000000000002</v>
      </c>
      <c r="C14" s="27">
        <f>'1B'!B14</f>
        <v>0.113</v>
      </c>
      <c r="D14" s="27">
        <f t="shared" si="0"/>
        <v>-0.15400000000000003</v>
      </c>
      <c r="E14" s="221">
        <f t="shared" si="1"/>
        <v>-0.57677902621722854</v>
      </c>
      <c r="F14" s="219"/>
      <c r="G14" s="160" t="str">
        <f t="shared" si="2"/>
        <v xml:space="preserve">Connecticut </v>
      </c>
      <c r="H14" s="112" t="s">
        <v>1</v>
      </c>
      <c r="I14" s="94" t="s">
        <v>151</v>
      </c>
      <c r="J14" s="94" t="s">
        <v>151</v>
      </c>
      <c r="K14" s="94" t="s">
        <v>151</v>
      </c>
      <c r="M14" s="10" t="s">
        <v>2</v>
      </c>
    </row>
    <row r="15" spans="1:13" ht="12.75" customHeight="1" x14ac:dyDescent="0.3">
      <c r="A15" s="41" t="s">
        <v>14</v>
      </c>
      <c r="B15" s="29">
        <v>0.23100000000000001</v>
      </c>
      <c r="C15" s="27">
        <f>'1B'!B15</f>
        <v>0.28600000000000003</v>
      </c>
      <c r="D15" s="27">
        <f t="shared" si="0"/>
        <v>5.5000000000000021E-2</v>
      </c>
      <c r="E15" s="221">
        <f t="shared" si="1"/>
        <v>0.23809523809523817</v>
      </c>
      <c r="F15" s="219"/>
      <c r="G15" s="160" t="str">
        <f t="shared" si="2"/>
        <v>Delaware</v>
      </c>
      <c r="H15" s="112" t="s">
        <v>1</v>
      </c>
      <c r="I15" s="94" t="s">
        <v>151</v>
      </c>
      <c r="J15" s="94" t="s">
        <v>151</v>
      </c>
      <c r="K15" s="94" t="s">
        <v>151</v>
      </c>
      <c r="M15" s="11" t="s">
        <v>2</v>
      </c>
    </row>
    <row r="16" spans="1:13" ht="12.75" customHeight="1" x14ac:dyDescent="0.3">
      <c r="A16" s="41" t="s">
        <v>76</v>
      </c>
      <c r="B16" s="29">
        <v>0.5</v>
      </c>
      <c r="C16" s="27">
        <f>'1B'!B16</f>
        <v>0.499</v>
      </c>
      <c r="D16" s="27">
        <f t="shared" si="0"/>
        <v>-1.0000000000000009E-3</v>
      </c>
      <c r="E16" s="221">
        <f t="shared" si="1"/>
        <v>-2.0000000000000018E-3</v>
      </c>
      <c r="F16" s="219"/>
      <c r="G16" s="160" t="str">
        <f t="shared" si="2"/>
        <v>District of Col.</v>
      </c>
      <c r="H16" s="112" t="s">
        <v>1</v>
      </c>
      <c r="I16" s="94" t="s">
        <v>151</v>
      </c>
      <c r="J16" s="94" t="s">
        <v>151</v>
      </c>
      <c r="K16" s="94" t="s">
        <v>151</v>
      </c>
    </row>
    <row r="17" spans="1:13" ht="12.75" customHeight="1" x14ac:dyDescent="0.3">
      <c r="A17" s="41" t="s">
        <v>15</v>
      </c>
      <c r="B17" s="29">
        <v>0.41499999999999998</v>
      </c>
      <c r="C17" s="27">
        <f>'1B'!B17</f>
        <v>0.191</v>
      </c>
      <c r="D17" s="27">
        <f t="shared" si="0"/>
        <v>-0.22399999999999998</v>
      </c>
      <c r="E17" s="221">
        <f t="shared" si="1"/>
        <v>-0.53975903614457832</v>
      </c>
      <c r="F17" s="219"/>
      <c r="G17" s="160" t="str">
        <f t="shared" si="2"/>
        <v>Florida</v>
      </c>
      <c r="H17" s="27">
        <v>0.44299999999999995</v>
      </c>
      <c r="I17" s="27">
        <f>'1B'!G17</f>
        <v>0.17100000000000001</v>
      </c>
      <c r="J17" s="27">
        <f>I17-H17</f>
        <v>-0.27199999999999991</v>
      </c>
      <c r="K17" s="27">
        <f>J17/H17</f>
        <v>-0.61399548532731363</v>
      </c>
    </row>
    <row r="18" spans="1:13" ht="18" customHeight="1" x14ac:dyDescent="0.3">
      <c r="A18" s="41" t="s">
        <v>16</v>
      </c>
      <c r="B18" s="29">
        <v>0.26600000000000001</v>
      </c>
      <c r="C18" s="27">
        <f>'1B'!B18</f>
        <v>0.161</v>
      </c>
      <c r="D18" s="27">
        <f t="shared" si="0"/>
        <v>-0.10500000000000001</v>
      </c>
      <c r="E18" s="221">
        <f t="shared" si="1"/>
        <v>-0.39473684210526316</v>
      </c>
      <c r="F18" s="219"/>
      <c r="G18" s="160" t="str">
        <f t="shared" si="2"/>
        <v>Georgia</v>
      </c>
      <c r="H18" s="133" t="s">
        <v>1</v>
      </c>
      <c r="I18" s="94" t="s">
        <v>151</v>
      </c>
      <c r="J18" s="94" t="s">
        <v>151</v>
      </c>
      <c r="K18" s="94" t="s">
        <v>151</v>
      </c>
    </row>
    <row r="19" spans="1:13" ht="12.75" customHeight="1" x14ac:dyDescent="0.3">
      <c r="A19" s="41" t="s">
        <v>17</v>
      </c>
      <c r="B19" s="29">
        <v>0.24100000000000002</v>
      </c>
      <c r="C19" s="27">
        <f>'1B'!B19</f>
        <v>9.6000000000000002E-2</v>
      </c>
      <c r="D19" s="27">
        <f t="shared" si="0"/>
        <v>-0.14500000000000002</v>
      </c>
      <c r="E19" s="221">
        <f t="shared" si="1"/>
        <v>-0.60165975103734437</v>
      </c>
      <c r="F19" s="219"/>
      <c r="G19" s="160" t="str">
        <f t="shared" si="2"/>
        <v>Guam</v>
      </c>
      <c r="H19" s="27">
        <v>0.54600000000000004</v>
      </c>
      <c r="I19" s="27">
        <f>'1B'!G19</f>
        <v>9.5000000000000001E-2</v>
      </c>
      <c r="J19" s="27">
        <f>I19-H19</f>
        <v>-0.45100000000000007</v>
      </c>
      <c r="K19" s="27">
        <f>J19/H19</f>
        <v>-0.82600732600732607</v>
      </c>
    </row>
    <row r="20" spans="1:13" ht="12.75" customHeight="1" x14ac:dyDescent="0.3">
      <c r="A20" s="41" t="s">
        <v>18</v>
      </c>
      <c r="B20" s="29">
        <v>0.29299999999999998</v>
      </c>
      <c r="C20" s="27">
        <f>'1B'!B20</f>
        <v>0.182</v>
      </c>
      <c r="D20" s="27">
        <f t="shared" si="0"/>
        <v>-0.11099999999999999</v>
      </c>
      <c r="E20" s="221">
        <f t="shared" si="1"/>
        <v>-0.37883959044368598</v>
      </c>
      <c r="F20" s="219"/>
      <c r="G20" s="160" t="str">
        <f t="shared" si="2"/>
        <v>Hawaii</v>
      </c>
      <c r="H20" s="27">
        <v>0.46399999999999997</v>
      </c>
      <c r="I20" s="27">
        <f>'1B'!G20</f>
        <v>0.26400000000000001</v>
      </c>
      <c r="J20" s="27">
        <f>I20-H20</f>
        <v>-0.19999999999999996</v>
      </c>
      <c r="K20" s="27">
        <f>J20/H20</f>
        <v>-0.43103448275862061</v>
      </c>
    </row>
    <row r="21" spans="1:13" ht="12.75" customHeight="1" x14ac:dyDescent="0.3">
      <c r="A21" s="41" t="s">
        <v>19</v>
      </c>
      <c r="B21" s="29">
        <v>0.59599999999999997</v>
      </c>
      <c r="C21" s="27">
        <f>'1B'!B21</f>
        <v>0.54700000000000004</v>
      </c>
      <c r="D21" s="27">
        <f t="shared" si="0"/>
        <v>-4.8999999999999932E-2</v>
      </c>
      <c r="E21" s="221">
        <f t="shared" si="1"/>
        <v>-8.2214765100671036E-2</v>
      </c>
      <c r="F21" s="219"/>
      <c r="G21" s="160" t="str">
        <f t="shared" si="2"/>
        <v>Idaho</v>
      </c>
      <c r="H21" s="112" t="s">
        <v>1</v>
      </c>
      <c r="I21" s="94" t="s">
        <v>151</v>
      </c>
      <c r="J21" s="94" t="s">
        <v>151</v>
      </c>
      <c r="K21" s="94" t="s">
        <v>151</v>
      </c>
    </row>
    <row r="22" spans="1:13" ht="12.75" customHeight="1" x14ac:dyDescent="0.3">
      <c r="A22" s="41" t="s">
        <v>20</v>
      </c>
      <c r="B22" s="29">
        <v>0.61499999999999999</v>
      </c>
      <c r="C22" s="27">
        <f>'1B'!B22</f>
        <v>0.66500000000000004</v>
      </c>
      <c r="D22" s="27">
        <f t="shared" si="0"/>
        <v>5.0000000000000044E-2</v>
      </c>
      <c r="E22" s="221">
        <f t="shared" si="1"/>
        <v>8.1300813008130149E-2</v>
      </c>
      <c r="F22" s="219"/>
      <c r="G22" s="160" t="str">
        <f t="shared" si="2"/>
        <v>Illinois</v>
      </c>
      <c r="H22" s="112" t="s">
        <v>1</v>
      </c>
      <c r="I22" s="94" t="s">
        <v>151</v>
      </c>
      <c r="J22" s="94" t="s">
        <v>151</v>
      </c>
      <c r="K22" s="94" t="s">
        <v>151</v>
      </c>
    </row>
    <row r="23" spans="1:13" ht="12.75" customHeight="1" x14ac:dyDescent="0.3">
      <c r="A23" s="41" t="s">
        <v>21</v>
      </c>
      <c r="B23" s="29">
        <v>0.30499999999999999</v>
      </c>
      <c r="C23" s="27">
        <f>'1B'!B23</f>
        <v>0.21299999999999999</v>
      </c>
      <c r="D23" s="27">
        <f t="shared" si="0"/>
        <v>-9.1999999999999998E-2</v>
      </c>
      <c r="E23" s="221">
        <f t="shared" si="1"/>
        <v>-0.30163934426229511</v>
      </c>
      <c r="F23" s="219"/>
      <c r="G23" s="160" t="str">
        <f t="shared" si="2"/>
        <v>Indiana</v>
      </c>
      <c r="H23" s="27">
        <v>0.29799999999999999</v>
      </c>
      <c r="I23" s="27">
        <f>'1B'!G23</f>
        <v>0.29299999999999998</v>
      </c>
      <c r="J23" s="27">
        <f>I23-H23</f>
        <v>-5.0000000000000044E-3</v>
      </c>
      <c r="K23" s="27">
        <f>J23/H23</f>
        <v>-1.67785234899329E-2</v>
      </c>
    </row>
    <row r="24" spans="1:13" ht="12.75" customHeight="1" x14ac:dyDescent="0.3">
      <c r="A24" s="41" t="s">
        <v>22</v>
      </c>
      <c r="B24" s="29">
        <v>0.27200000000000002</v>
      </c>
      <c r="C24" s="27">
        <f>'1B'!B24</f>
        <v>0.2</v>
      </c>
      <c r="D24" s="27">
        <f t="shared" si="0"/>
        <v>-7.2000000000000008E-2</v>
      </c>
      <c r="E24" s="221">
        <f t="shared" si="1"/>
        <v>-0.26470588235294118</v>
      </c>
      <c r="F24" s="219"/>
      <c r="G24" s="160" t="str">
        <f t="shared" si="2"/>
        <v>Iowa</v>
      </c>
      <c r="H24" s="27">
        <v>0.223</v>
      </c>
      <c r="I24" s="27">
        <f>'1B'!G24</f>
        <v>0.13100000000000001</v>
      </c>
      <c r="J24" s="27">
        <f>I24-H24</f>
        <v>-9.1999999999999998E-2</v>
      </c>
      <c r="K24" s="27">
        <f>J24/H24</f>
        <v>-0.41255605381165916</v>
      </c>
    </row>
    <row r="25" spans="1:13" ht="12.75" customHeight="1" x14ac:dyDescent="0.3">
      <c r="A25" s="41" t="s">
        <v>23</v>
      </c>
      <c r="B25" s="29">
        <v>0.32400000000000001</v>
      </c>
      <c r="C25" s="27">
        <f>'1B'!B25</f>
        <v>0.318</v>
      </c>
      <c r="D25" s="27">
        <f t="shared" si="0"/>
        <v>-6.0000000000000053E-3</v>
      </c>
      <c r="E25" s="221">
        <f t="shared" si="1"/>
        <v>-1.8518518518518535E-2</v>
      </c>
      <c r="F25" s="219"/>
      <c r="G25" s="160" t="str">
        <f t="shared" si="2"/>
        <v>Kansas</v>
      </c>
      <c r="H25" s="27">
        <v>0.39600000000000002</v>
      </c>
      <c r="I25" s="27">
        <f>'1B'!G25</f>
        <v>0.33799999999999997</v>
      </c>
      <c r="J25" s="27">
        <f>I25-H25</f>
        <v>-5.8000000000000052E-2</v>
      </c>
      <c r="K25" s="27">
        <f>J25/H25</f>
        <v>-0.14646464646464658</v>
      </c>
    </row>
    <row r="26" spans="1:13" ht="12.75" customHeight="1" x14ac:dyDescent="0.3">
      <c r="A26" s="41" t="s">
        <v>24</v>
      </c>
      <c r="B26" s="29">
        <v>0.55600000000000005</v>
      </c>
      <c r="C26" s="27">
        <f>'1B'!B26</f>
        <v>0.41</v>
      </c>
      <c r="D26" s="27">
        <f t="shared" si="0"/>
        <v>-0.14600000000000007</v>
      </c>
      <c r="E26" s="221">
        <f t="shared" si="1"/>
        <v>-0.26258992805755405</v>
      </c>
      <c r="F26" s="219"/>
      <c r="G26" s="160" t="str">
        <f t="shared" si="2"/>
        <v>Kentucky</v>
      </c>
      <c r="H26" s="27">
        <v>0.57899999999999996</v>
      </c>
      <c r="I26" s="27">
        <f>'1B'!G26</f>
        <v>0.43</v>
      </c>
      <c r="J26" s="27">
        <f>I26-H26</f>
        <v>-0.14899999999999997</v>
      </c>
      <c r="K26" s="27">
        <f>J26/H26</f>
        <v>-0.2573402417962003</v>
      </c>
    </row>
    <row r="27" spans="1:13" ht="12.75" customHeight="1" x14ac:dyDescent="0.3">
      <c r="A27" s="41" t="s">
        <v>25</v>
      </c>
      <c r="B27" s="29">
        <v>5.7999999999999996E-2</v>
      </c>
      <c r="C27" s="27">
        <f>'1B'!B27</f>
        <v>3.5000000000000003E-2</v>
      </c>
      <c r="D27" s="27">
        <f t="shared" si="0"/>
        <v>-2.2999999999999993E-2</v>
      </c>
      <c r="E27" s="221">
        <f t="shared" si="1"/>
        <v>-0.39655172413793094</v>
      </c>
      <c r="F27" s="219"/>
      <c r="G27" s="160" t="str">
        <f t="shared" si="2"/>
        <v>Louisiana</v>
      </c>
      <c r="H27" s="112" t="s">
        <v>1</v>
      </c>
      <c r="I27" s="94" t="s">
        <v>151</v>
      </c>
      <c r="J27" s="94" t="s">
        <v>151</v>
      </c>
      <c r="K27" s="94" t="s">
        <v>151</v>
      </c>
    </row>
    <row r="28" spans="1:13" ht="18" customHeight="1" x14ac:dyDescent="0.3">
      <c r="A28" s="32" t="s">
        <v>26</v>
      </c>
      <c r="B28" s="29">
        <v>0.877</v>
      </c>
      <c r="C28" s="27">
        <f>'1B'!B28</f>
        <v>0.83499999999999996</v>
      </c>
      <c r="D28" s="27">
        <f t="shared" si="0"/>
        <v>-4.2000000000000037E-2</v>
      </c>
      <c r="E28" s="221">
        <f t="shared" si="1"/>
        <v>-4.7890535917901982E-2</v>
      </c>
      <c r="F28" s="219"/>
      <c r="G28" s="160" t="str">
        <f t="shared" si="2"/>
        <v>Maine</v>
      </c>
      <c r="H28" s="27">
        <v>0.97299999999999998</v>
      </c>
      <c r="I28" s="27">
        <f>'1B'!G28</f>
        <v>0.94</v>
      </c>
      <c r="J28" s="27">
        <f>I28-H28</f>
        <v>-3.3000000000000029E-2</v>
      </c>
      <c r="K28" s="27">
        <f>J28/H28</f>
        <v>-3.3915724563206608E-2</v>
      </c>
    </row>
    <row r="29" spans="1:13" ht="12.75" customHeight="1" x14ac:dyDescent="0.3">
      <c r="A29" s="32" t="s">
        <v>27</v>
      </c>
      <c r="B29" s="29">
        <v>0.26600000000000001</v>
      </c>
      <c r="C29" s="27">
        <f>'1B'!B29</f>
        <v>0.14300000000000002</v>
      </c>
      <c r="D29" s="27">
        <f t="shared" si="0"/>
        <v>-0.123</v>
      </c>
      <c r="E29" s="221">
        <f t="shared" si="1"/>
        <v>-0.46240601503759393</v>
      </c>
      <c r="F29" s="219"/>
      <c r="G29" s="160" t="str">
        <f t="shared" si="2"/>
        <v>Maryland</v>
      </c>
      <c r="H29" s="112" t="s">
        <v>1</v>
      </c>
      <c r="I29" s="94" t="s">
        <v>151</v>
      </c>
      <c r="J29" s="94" t="s">
        <v>151</v>
      </c>
      <c r="K29" s="94" t="s">
        <v>151</v>
      </c>
      <c r="M29" s="11" t="s">
        <v>2</v>
      </c>
    </row>
    <row r="30" spans="1:13" ht="12.75" customHeight="1" x14ac:dyDescent="0.3">
      <c r="A30" s="32" t="s">
        <v>28</v>
      </c>
      <c r="B30" s="29">
        <v>0.66400000000000003</v>
      </c>
      <c r="C30" s="27">
        <f>'1B'!B30</f>
        <v>0.56899999999999995</v>
      </c>
      <c r="D30" s="27">
        <f t="shared" si="0"/>
        <v>-9.5000000000000084E-2</v>
      </c>
      <c r="E30" s="221">
        <f t="shared" si="1"/>
        <v>-0.14307228915662662</v>
      </c>
      <c r="F30" s="219"/>
      <c r="G30" s="160" t="str">
        <f t="shared" si="2"/>
        <v>Massachusetts</v>
      </c>
      <c r="H30" s="27">
        <v>0.84799999999999998</v>
      </c>
      <c r="I30" s="27">
        <f>'1B'!G30</f>
        <v>0.86</v>
      </c>
      <c r="J30" s="27">
        <f>I30-H30</f>
        <v>1.2000000000000011E-2</v>
      </c>
      <c r="K30" s="27">
        <f>J30/I30</f>
        <v>1.3953488372093035E-2</v>
      </c>
    </row>
    <row r="31" spans="1:13" ht="12.75" customHeight="1" x14ac:dyDescent="0.3">
      <c r="A31" s="32" t="s">
        <v>29</v>
      </c>
      <c r="B31" s="29">
        <v>0.60499999999999998</v>
      </c>
      <c r="C31" s="27">
        <f>'1B'!B31</f>
        <v>0.32200000000000001</v>
      </c>
      <c r="D31" s="27">
        <f t="shared" si="0"/>
        <v>-0.28299999999999997</v>
      </c>
      <c r="E31" s="221">
        <f t="shared" si="1"/>
        <v>-0.46776859504132229</v>
      </c>
      <c r="F31" s="219"/>
      <c r="G31" s="160" t="str">
        <f t="shared" si="2"/>
        <v>Michigan</v>
      </c>
      <c r="H31" s="112" t="s">
        <v>1</v>
      </c>
      <c r="I31" s="94" t="s">
        <v>151</v>
      </c>
      <c r="J31" s="94" t="s">
        <v>151</v>
      </c>
      <c r="K31" s="94" t="s">
        <v>151</v>
      </c>
    </row>
    <row r="32" spans="1:13" ht="12.75" customHeight="1" x14ac:dyDescent="0.3">
      <c r="A32" s="32" t="s">
        <v>30</v>
      </c>
      <c r="B32" s="29">
        <v>0.35700000000000004</v>
      </c>
      <c r="C32" s="27">
        <f>'1B'!B32</f>
        <v>0.223</v>
      </c>
      <c r="D32" s="27">
        <f t="shared" si="0"/>
        <v>-0.13400000000000004</v>
      </c>
      <c r="E32" s="221">
        <f t="shared" si="1"/>
        <v>-0.37535014005602246</v>
      </c>
      <c r="F32" s="219"/>
      <c r="G32" s="160" t="str">
        <f t="shared" si="2"/>
        <v>Minnesota</v>
      </c>
      <c r="H32" s="112" t="s">
        <v>1</v>
      </c>
      <c r="I32" s="94" t="s">
        <v>151</v>
      </c>
      <c r="J32" s="94" t="s">
        <v>151</v>
      </c>
      <c r="K32" s="94" t="s">
        <v>151</v>
      </c>
    </row>
    <row r="33" spans="1:12" ht="12.75" customHeight="1" x14ac:dyDescent="0.3">
      <c r="A33" s="32" t="s">
        <v>31</v>
      </c>
      <c r="B33" s="29">
        <v>0.49099999999999999</v>
      </c>
      <c r="C33" s="27">
        <f>'1B'!B33</f>
        <v>0.40299999999999997</v>
      </c>
      <c r="D33" s="27">
        <f t="shared" si="0"/>
        <v>-8.8000000000000023E-2</v>
      </c>
      <c r="E33" s="221">
        <f t="shared" si="1"/>
        <v>-0.17922606924643589</v>
      </c>
      <c r="F33" s="219"/>
      <c r="G33" s="160" t="str">
        <f t="shared" si="2"/>
        <v>Mississippi</v>
      </c>
      <c r="H33" s="112" t="s">
        <v>1</v>
      </c>
      <c r="I33" s="94" t="s">
        <v>151</v>
      </c>
      <c r="J33" s="94" t="s">
        <v>151</v>
      </c>
      <c r="K33" s="94" t="s">
        <v>151</v>
      </c>
    </row>
    <row r="34" spans="1:12" ht="12.75" customHeight="1" x14ac:dyDescent="0.3">
      <c r="A34" s="32" t="s">
        <v>32</v>
      </c>
      <c r="B34" s="29">
        <v>0.24299999999999999</v>
      </c>
      <c r="C34" s="27">
        <f>'1B'!B34</f>
        <v>0.17100000000000001</v>
      </c>
      <c r="D34" s="27">
        <f t="shared" si="0"/>
        <v>-7.1999999999999981E-2</v>
      </c>
      <c r="E34" s="221">
        <f t="shared" si="1"/>
        <v>-0.29629629629629622</v>
      </c>
      <c r="F34" s="219"/>
      <c r="G34" s="160" t="str">
        <f t="shared" si="2"/>
        <v>Missouri</v>
      </c>
      <c r="H34" s="112" t="s">
        <v>1</v>
      </c>
      <c r="I34" s="94" t="s">
        <v>151</v>
      </c>
      <c r="J34" s="94" t="s">
        <v>151</v>
      </c>
      <c r="K34" s="94" t="s">
        <v>151</v>
      </c>
    </row>
    <row r="35" spans="1:12" ht="12.75" customHeight="1" x14ac:dyDescent="0.3">
      <c r="A35" s="32" t="s">
        <v>33</v>
      </c>
      <c r="B35" s="29">
        <v>0.37200000000000005</v>
      </c>
      <c r="C35" s="27">
        <f>'1B'!B35</f>
        <v>0.35499999999999998</v>
      </c>
      <c r="D35" s="27">
        <f t="shared" si="0"/>
        <v>-1.7000000000000071E-2</v>
      </c>
      <c r="E35" s="221">
        <f t="shared" si="1"/>
        <v>-4.5698924731182977E-2</v>
      </c>
      <c r="F35" s="219"/>
      <c r="G35" s="160" t="str">
        <f t="shared" si="2"/>
        <v>Montana</v>
      </c>
      <c r="H35" s="27">
        <v>0.40200000000000002</v>
      </c>
      <c r="I35" s="27">
        <f>'1B'!G35</f>
        <v>0.41799999999999998</v>
      </c>
      <c r="J35" s="27">
        <f>I35-H35</f>
        <v>1.5999999999999959E-2</v>
      </c>
      <c r="K35" s="27">
        <f>J35/H35</f>
        <v>3.9800995024875517E-2</v>
      </c>
    </row>
    <row r="36" spans="1:12" ht="12.75" customHeight="1" x14ac:dyDescent="0.3">
      <c r="A36" s="32" t="s">
        <v>34</v>
      </c>
      <c r="B36" s="29">
        <v>0.439</v>
      </c>
      <c r="C36" s="27">
        <f>'1B'!B36</f>
        <v>0.10199999999999999</v>
      </c>
      <c r="D36" s="27">
        <f t="shared" si="0"/>
        <v>-0.33700000000000002</v>
      </c>
      <c r="E36" s="221">
        <f t="shared" si="1"/>
        <v>-0.76765375854214124</v>
      </c>
      <c r="F36" s="219"/>
      <c r="G36" s="160" t="str">
        <f t="shared" si="2"/>
        <v>Nebraska</v>
      </c>
      <c r="H36" s="112" t="s">
        <v>1</v>
      </c>
      <c r="I36" s="94" t="s">
        <v>151</v>
      </c>
      <c r="J36" s="94" t="s">
        <v>151</v>
      </c>
      <c r="K36" s="94" t="s">
        <v>151</v>
      </c>
    </row>
    <row r="37" spans="1:12" ht="12.75" customHeight="1" x14ac:dyDescent="0.3">
      <c r="A37" s="32" t="s">
        <v>35</v>
      </c>
      <c r="B37" s="29">
        <v>0.38100000000000001</v>
      </c>
      <c r="C37" s="27">
        <f>'1B'!B37</f>
        <v>0.27</v>
      </c>
      <c r="D37" s="27">
        <f t="shared" si="0"/>
        <v>-0.11099999999999999</v>
      </c>
      <c r="E37" s="221">
        <f t="shared" si="1"/>
        <v>-0.29133858267716534</v>
      </c>
      <c r="F37" s="219"/>
      <c r="G37" s="160" t="str">
        <f t="shared" si="2"/>
        <v>Nevada</v>
      </c>
      <c r="H37" s="27">
        <v>0.503</v>
      </c>
      <c r="I37" s="27">
        <f>'1B'!G37</f>
        <v>0.38299999999999995</v>
      </c>
      <c r="J37" s="27">
        <f>I37-H37</f>
        <v>-0.12000000000000005</v>
      </c>
      <c r="K37" s="27">
        <f>J37/H37</f>
        <v>-0.23856858846918499</v>
      </c>
    </row>
    <row r="38" spans="1:12" ht="18" customHeight="1" x14ac:dyDescent="0.3">
      <c r="A38" s="32" t="s">
        <v>36</v>
      </c>
      <c r="B38" s="29">
        <v>0.629</v>
      </c>
      <c r="C38" s="27">
        <f>'1B'!B38</f>
        <v>0.55100000000000005</v>
      </c>
      <c r="D38" s="27">
        <f t="shared" si="0"/>
        <v>-7.7999999999999958E-2</v>
      </c>
      <c r="E38" s="221">
        <f t="shared" si="1"/>
        <v>-0.12400635930047688</v>
      </c>
      <c r="F38" s="219"/>
      <c r="G38" s="160" t="str">
        <f t="shared" si="2"/>
        <v>New Hampshire</v>
      </c>
      <c r="H38" s="112" t="s">
        <v>1</v>
      </c>
      <c r="I38" s="94" t="s">
        <v>151</v>
      </c>
      <c r="J38" s="94" t="s">
        <v>151</v>
      </c>
      <c r="K38" s="94" t="s">
        <v>151</v>
      </c>
    </row>
    <row r="39" spans="1:12" ht="12.75" customHeight="1" x14ac:dyDescent="0.3">
      <c r="A39" s="32" t="s">
        <v>37</v>
      </c>
      <c r="B39" s="29">
        <v>0.29799999999999999</v>
      </c>
      <c r="C39" s="27">
        <f>'1B'!B39</f>
        <v>0.17399999999999999</v>
      </c>
      <c r="D39" s="27">
        <f t="shared" si="0"/>
        <v>-0.124</v>
      </c>
      <c r="E39" s="221">
        <f t="shared" si="1"/>
        <v>-0.41610738255033558</v>
      </c>
      <c r="F39" s="219"/>
      <c r="G39" s="160" t="str">
        <f t="shared" si="2"/>
        <v>New Jersey</v>
      </c>
      <c r="H39" s="134">
        <v>0.92799999999999994</v>
      </c>
      <c r="I39" s="27">
        <f>'1B'!G39</f>
        <v>0.94200000000000006</v>
      </c>
      <c r="J39" s="27">
        <f>I39-0</f>
        <v>0.94200000000000006</v>
      </c>
      <c r="K39" s="27">
        <v>1</v>
      </c>
    </row>
    <row r="40" spans="1:12" ht="12.75" customHeight="1" x14ac:dyDescent="0.3">
      <c r="A40" s="32" t="s">
        <v>38</v>
      </c>
      <c r="B40" s="29">
        <v>0.42499999999999999</v>
      </c>
      <c r="C40" s="27">
        <f>'1B'!B40</f>
        <v>0.25800000000000001</v>
      </c>
      <c r="D40" s="27">
        <f t="shared" si="0"/>
        <v>-0.16699999999999998</v>
      </c>
      <c r="E40" s="221">
        <f t="shared" si="1"/>
        <v>-0.39294117647058818</v>
      </c>
      <c r="F40" s="219"/>
      <c r="G40" s="160" t="str">
        <f t="shared" si="2"/>
        <v>New Mexico</v>
      </c>
      <c r="H40" s="27">
        <v>0.52700000000000002</v>
      </c>
      <c r="I40" s="27">
        <f>'1B'!G40</f>
        <v>0.32</v>
      </c>
      <c r="J40" s="27">
        <f>I40-H40</f>
        <v>-0.20700000000000002</v>
      </c>
      <c r="K40" s="27">
        <f>J40/H40</f>
        <v>-0.39278937381404178</v>
      </c>
    </row>
    <row r="41" spans="1:12" ht="12.75" customHeight="1" x14ac:dyDescent="0.3">
      <c r="A41" s="32" t="s">
        <v>39</v>
      </c>
      <c r="B41" s="29">
        <v>0.217</v>
      </c>
      <c r="C41" s="27">
        <f>'1B'!B41</f>
        <v>0.17800000000000002</v>
      </c>
      <c r="D41" s="27">
        <f t="shared" si="0"/>
        <v>-3.8999999999999979E-2</v>
      </c>
      <c r="E41" s="221">
        <f t="shared" si="1"/>
        <v>-0.17972350230414738</v>
      </c>
      <c r="F41" s="219"/>
      <c r="G41" s="160" t="str">
        <f t="shared" si="2"/>
        <v>New York</v>
      </c>
      <c r="H41" s="112" t="s">
        <v>1</v>
      </c>
      <c r="I41" s="94" t="s">
        <v>151</v>
      </c>
      <c r="J41" s="94" t="s">
        <v>151</v>
      </c>
      <c r="K41" s="94" t="s">
        <v>151</v>
      </c>
    </row>
    <row r="42" spans="1:12" ht="12.75" customHeight="1" x14ac:dyDescent="0.3">
      <c r="A42" s="32" t="s">
        <v>40</v>
      </c>
      <c r="B42" s="29">
        <v>0.26400000000000001</v>
      </c>
      <c r="C42" s="27">
        <f>'1B'!B42</f>
        <v>0.1</v>
      </c>
      <c r="D42" s="27">
        <f t="shared" si="0"/>
        <v>-0.16400000000000001</v>
      </c>
      <c r="E42" s="221">
        <f t="shared" si="1"/>
        <v>-0.62121212121212122</v>
      </c>
      <c r="F42" s="219"/>
      <c r="G42" s="160" t="str">
        <f t="shared" si="2"/>
        <v>North Carolina</v>
      </c>
      <c r="H42" s="27">
        <v>0.46700000000000003</v>
      </c>
      <c r="I42" s="27">
        <f>'1B'!G42</f>
        <v>0.111</v>
      </c>
      <c r="J42" s="27">
        <f>I42-H42</f>
        <v>-0.35600000000000004</v>
      </c>
      <c r="K42" s="27">
        <f>J42/H42</f>
        <v>-0.76231263383297654</v>
      </c>
      <c r="L42" s="43"/>
    </row>
    <row r="43" spans="1:12" ht="12.75" customHeight="1" x14ac:dyDescent="0.3">
      <c r="A43" s="32" t="s">
        <v>41</v>
      </c>
      <c r="B43" s="29">
        <v>0.54100000000000004</v>
      </c>
      <c r="C43" s="27">
        <f>'1B'!B43</f>
        <v>0.35200000000000004</v>
      </c>
      <c r="D43" s="27">
        <f t="shared" si="0"/>
        <v>-0.189</v>
      </c>
      <c r="E43" s="221">
        <f t="shared" si="1"/>
        <v>-0.34935304990757854</v>
      </c>
      <c r="F43" s="219"/>
      <c r="G43" s="160" t="str">
        <f t="shared" si="2"/>
        <v>North Dakota</v>
      </c>
      <c r="H43" s="112" t="s">
        <v>1</v>
      </c>
      <c r="I43" s="94" t="s">
        <v>151</v>
      </c>
      <c r="J43" s="94" t="s">
        <v>151</v>
      </c>
      <c r="K43" s="94" t="s">
        <v>151</v>
      </c>
    </row>
    <row r="44" spans="1:12" ht="12.75" customHeight="1" x14ac:dyDescent="0.3">
      <c r="A44" s="32" t="s">
        <v>42</v>
      </c>
      <c r="B44" s="29">
        <v>0.34799999999999998</v>
      </c>
      <c r="C44" s="27">
        <f>'1B'!B44</f>
        <v>0.29399999999999998</v>
      </c>
      <c r="D44" s="27">
        <f t="shared" si="0"/>
        <v>-5.3999999999999992E-2</v>
      </c>
      <c r="E44" s="221">
        <f t="shared" si="1"/>
        <v>-0.15517241379310343</v>
      </c>
      <c r="F44" s="219"/>
      <c r="G44" s="160" t="str">
        <f t="shared" si="2"/>
        <v>Ohio</v>
      </c>
      <c r="H44" s="27">
        <v>0.377</v>
      </c>
      <c r="I44" s="27">
        <f>'1B'!G44</f>
        <v>0.27800000000000002</v>
      </c>
      <c r="J44" s="27">
        <f>I44-H44</f>
        <v>-9.8999999999999977E-2</v>
      </c>
      <c r="K44" s="27">
        <f>J44/H44</f>
        <v>-0.26259946949602114</v>
      </c>
    </row>
    <row r="45" spans="1:12" ht="12.75" customHeight="1" x14ac:dyDescent="0.3">
      <c r="A45" s="32" t="s">
        <v>43</v>
      </c>
      <c r="B45" s="29">
        <v>0.315</v>
      </c>
      <c r="C45" s="27">
        <f>'1B'!B45</f>
        <v>0.20100000000000001</v>
      </c>
      <c r="D45" s="27">
        <f t="shared" si="0"/>
        <v>-0.11399999999999999</v>
      </c>
      <c r="E45" s="221">
        <f t="shared" si="1"/>
        <v>-0.3619047619047619</v>
      </c>
      <c r="F45" s="219"/>
      <c r="G45" s="160" t="str">
        <f t="shared" si="2"/>
        <v>Oklahoma</v>
      </c>
      <c r="H45" s="112" t="s">
        <v>1</v>
      </c>
      <c r="I45" s="94" t="s">
        <v>151</v>
      </c>
      <c r="J45" s="94" t="s">
        <v>151</v>
      </c>
      <c r="K45" s="94" t="s">
        <v>151</v>
      </c>
    </row>
    <row r="46" spans="1:12" ht="12.75" customHeight="1" x14ac:dyDescent="0.3">
      <c r="A46" s="32" t="s">
        <v>44</v>
      </c>
      <c r="B46" s="29">
        <v>0.65900000000000003</v>
      </c>
      <c r="C46" s="27">
        <f>'1B'!B46</f>
        <v>0.59599999999999997</v>
      </c>
      <c r="D46" s="27">
        <f t="shared" si="0"/>
        <v>-6.3000000000000056E-2</v>
      </c>
      <c r="E46" s="221">
        <f t="shared" si="1"/>
        <v>-9.5599393019726933E-2</v>
      </c>
      <c r="F46" s="219"/>
      <c r="G46" s="160" t="str">
        <f t="shared" si="2"/>
        <v>Oregon</v>
      </c>
      <c r="H46" s="27">
        <v>0.98599999999999999</v>
      </c>
      <c r="I46" s="27">
        <f>'1B'!G46</f>
        <v>0.97799999999999998</v>
      </c>
      <c r="J46" s="27">
        <f>I46-H46</f>
        <v>-8.0000000000000071E-3</v>
      </c>
      <c r="K46" s="27">
        <f>J46/H46</f>
        <v>-8.1135902636916904E-3</v>
      </c>
    </row>
    <row r="47" spans="1:12" ht="12.75" customHeight="1" x14ac:dyDescent="0.3">
      <c r="A47" s="32" t="s">
        <v>45</v>
      </c>
      <c r="B47" s="29">
        <v>0.222</v>
      </c>
      <c r="C47" s="27">
        <f>'1B'!B47</f>
        <v>0.14499999999999999</v>
      </c>
      <c r="D47" s="27">
        <f t="shared" si="0"/>
        <v>-7.7000000000000013E-2</v>
      </c>
      <c r="E47" s="221">
        <f t="shared" si="1"/>
        <v>-0.34684684684684691</v>
      </c>
      <c r="F47" s="219"/>
      <c r="G47" s="160" t="str">
        <f t="shared" si="2"/>
        <v>Pennsylvania</v>
      </c>
      <c r="H47" s="27">
        <v>0.37799999999999995</v>
      </c>
      <c r="I47" s="27">
        <f>'1B'!G47</f>
        <v>0.20499999999999999</v>
      </c>
      <c r="J47" s="27">
        <f>I47-H47</f>
        <v>-0.17299999999999996</v>
      </c>
      <c r="K47" s="27">
        <f>J47/H47</f>
        <v>-0.45767195767195762</v>
      </c>
    </row>
    <row r="48" spans="1:12" ht="18" customHeight="1" x14ac:dyDescent="0.3">
      <c r="A48" s="32" t="s">
        <v>46</v>
      </c>
      <c r="B48" s="29">
        <v>0.191</v>
      </c>
      <c r="C48" s="27">
        <f>'1B'!B48</f>
        <v>6.6000000000000003E-2</v>
      </c>
      <c r="D48" s="27">
        <f t="shared" si="0"/>
        <v>-0.125</v>
      </c>
      <c r="E48" s="221">
        <f t="shared" si="1"/>
        <v>-0.65445026178010468</v>
      </c>
      <c r="F48" s="219"/>
      <c r="G48" s="160" t="str">
        <f t="shared" si="2"/>
        <v>Puerto Rico</v>
      </c>
      <c r="H48" s="112" t="s">
        <v>1</v>
      </c>
      <c r="I48" s="94" t="s">
        <v>151</v>
      </c>
      <c r="J48" s="94" t="s">
        <v>151</v>
      </c>
      <c r="K48" s="94" t="s">
        <v>151</v>
      </c>
    </row>
    <row r="49" spans="1:13" ht="12.75" customHeight="1" x14ac:dyDescent="0.3">
      <c r="A49" s="32" t="s">
        <v>47</v>
      </c>
      <c r="B49" s="29">
        <v>8.900000000000001E-2</v>
      </c>
      <c r="C49" s="27">
        <f>'1B'!B49</f>
        <v>6.8000000000000005E-2</v>
      </c>
      <c r="D49" s="27">
        <f t="shared" si="0"/>
        <v>-2.1000000000000005E-2</v>
      </c>
      <c r="E49" s="221">
        <f t="shared" si="1"/>
        <v>-0.2359550561797753</v>
      </c>
      <c r="F49" s="219"/>
      <c r="G49" s="160" t="str">
        <f t="shared" si="2"/>
        <v>Rhode Island</v>
      </c>
      <c r="H49" s="27">
        <v>0.11800000000000001</v>
      </c>
      <c r="I49" s="27">
        <f>'1B'!G49</f>
        <v>7.2999999999999995E-2</v>
      </c>
      <c r="J49" s="27">
        <f>I49-H49</f>
        <v>-4.5000000000000012E-2</v>
      </c>
      <c r="K49" s="27">
        <f>J49/H49</f>
        <v>-0.38135593220338992</v>
      </c>
    </row>
    <row r="50" spans="1:13" ht="12.75" customHeight="1" x14ac:dyDescent="0.3">
      <c r="A50" s="32" t="s">
        <v>48</v>
      </c>
      <c r="B50" s="29">
        <v>0.29899999999999999</v>
      </c>
      <c r="C50" s="27">
        <f>'1B'!B50</f>
        <v>0.20399999999999999</v>
      </c>
      <c r="D50" s="27">
        <f>C50-B50</f>
        <v>-9.5000000000000001E-2</v>
      </c>
      <c r="E50" s="221">
        <f>D50/B50</f>
        <v>-0.31772575250836121</v>
      </c>
      <c r="F50" s="219"/>
      <c r="G50" s="160" t="str">
        <f t="shared" si="2"/>
        <v>South Carolina</v>
      </c>
      <c r="H50" s="112" t="s">
        <v>1</v>
      </c>
      <c r="I50" s="94" t="s">
        <v>151</v>
      </c>
      <c r="J50" s="94" t="s">
        <v>151</v>
      </c>
      <c r="K50" s="94" t="s">
        <v>151</v>
      </c>
    </row>
    <row r="51" spans="1:13" ht="12.75" customHeight="1" x14ac:dyDescent="0.3">
      <c r="A51" s="32" t="s">
        <v>49</v>
      </c>
      <c r="B51" s="29">
        <v>0.57700000000000007</v>
      </c>
      <c r="C51" s="27">
        <f>'1B'!B51</f>
        <v>0.52700000000000002</v>
      </c>
      <c r="D51" s="27">
        <f t="shared" si="0"/>
        <v>-5.0000000000000044E-2</v>
      </c>
      <c r="E51" s="221">
        <f t="shared" si="1"/>
        <v>-8.6655112651646507E-2</v>
      </c>
      <c r="F51" s="219"/>
      <c r="G51" s="160" t="str">
        <f t="shared" si="2"/>
        <v>South Dakota</v>
      </c>
      <c r="H51" s="112" t="s">
        <v>1</v>
      </c>
      <c r="I51" s="94" t="s">
        <v>151</v>
      </c>
      <c r="J51" s="94" t="s">
        <v>151</v>
      </c>
      <c r="K51" s="94" t="s">
        <v>151</v>
      </c>
    </row>
    <row r="52" spans="1:13" ht="12.75" customHeight="1" x14ac:dyDescent="0.3">
      <c r="A52" s="32" t="s">
        <v>50</v>
      </c>
      <c r="B52" s="29">
        <v>0.33200000000000002</v>
      </c>
      <c r="C52" s="27">
        <f>'1B'!B52</f>
        <v>0.33600000000000002</v>
      </c>
      <c r="D52" s="27">
        <f t="shared" si="0"/>
        <v>4.0000000000000036E-3</v>
      </c>
      <c r="E52" s="221">
        <f t="shared" si="1"/>
        <v>1.2048192771084347E-2</v>
      </c>
      <c r="F52" s="219"/>
      <c r="G52" s="160" t="str">
        <f t="shared" si="2"/>
        <v>Tennessee</v>
      </c>
      <c r="H52" s="27">
        <v>0.32799999999999996</v>
      </c>
      <c r="I52" s="27">
        <f>'1B'!G52</f>
        <v>0.309</v>
      </c>
      <c r="J52" s="27">
        <f>I52-H52</f>
        <v>-1.8999999999999961E-2</v>
      </c>
      <c r="K52" s="27">
        <f>J52/H52</f>
        <v>-5.7926829268292575E-2</v>
      </c>
    </row>
    <row r="53" spans="1:13" ht="12.75" customHeight="1" x14ac:dyDescent="0.3">
      <c r="A53" s="32" t="s">
        <v>51</v>
      </c>
      <c r="B53" s="29">
        <v>0.218</v>
      </c>
      <c r="C53" s="27">
        <f>'1B'!B53</f>
        <v>0.113</v>
      </c>
      <c r="D53" s="27">
        <f t="shared" si="0"/>
        <v>-0.105</v>
      </c>
      <c r="E53" s="221">
        <f t="shared" si="1"/>
        <v>-0.48165137614678899</v>
      </c>
      <c r="F53" s="219"/>
      <c r="G53" s="160" t="str">
        <f t="shared" si="2"/>
        <v>Texas</v>
      </c>
      <c r="H53" s="112" t="s">
        <v>1</v>
      </c>
      <c r="I53" s="94" t="s">
        <v>151</v>
      </c>
      <c r="J53" s="94" t="s">
        <v>151</v>
      </c>
      <c r="K53" s="94" t="s">
        <v>151</v>
      </c>
      <c r="M53" s="11" t="s">
        <v>2</v>
      </c>
    </row>
    <row r="54" spans="1:13" ht="12.75" customHeight="1" x14ac:dyDescent="0.3">
      <c r="A54" s="32" t="s">
        <v>52</v>
      </c>
      <c r="B54" s="29">
        <v>0.11800000000000001</v>
      </c>
      <c r="C54" s="27">
        <f>'1B'!B54</f>
        <v>0.13</v>
      </c>
      <c r="D54" s="27">
        <f t="shared" si="0"/>
        <v>1.1999999999999997E-2</v>
      </c>
      <c r="E54" s="221">
        <f t="shared" si="1"/>
        <v>0.10169491525423725</v>
      </c>
      <c r="F54" s="219"/>
      <c r="G54" s="160" t="str">
        <f t="shared" si="2"/>
        <v>Utah</v>
      </c>
      <c r="H54" s="112" t="s">
        <v>1</v>
      </c>
      <c r="I54" s="94" t="s">
        <v>151</v>
      </c>
      <c r="J54" s="94" t="s">
        <v>151</v>
      </c>
      <c r="K54" s="94" t="s">
        <v>151</v>
      </c>
    </row>
    <row r="55" spans="1:13" ht="12.75" customHeight="1" x14ac:dyDescent="0.3">
      <c r="A55" s="32" t="s">
        <v>53</v>
      </c>
      <c r="B55" s="29">
        <v>0.46200000000000002</v>
      </c>
      <c r="C55" s="27">
        <f>'1B'!B55</f>
        <v>0.39700000000000002</v>
      </c>
      <c r="D55" s="27">
        <f>C55-B55</f>
        <v>-6.5000000000000002E-2</v>
      </c>
      <c r="E55" s="221">
        <f t="shared" si="1"/>
        <v>-0.1406926406926407</v>
      </c>
      <c r="F55" s="219"/>
      <c r="G55" s="160" t="str">
        <f t="shared" si="2"/>
        <v>Vermont</v>
      </c>
      <c r="H55" s="27">
        <v>0.57999999999999996</v>
      </c>
      <c r="I55" s="27">
        <f>'1B'!G55</f>
        <v>0.63</v>
      </c>
      <c r="J55" s="27">
        <f>I55-H55</f>
        <v>5.0000000000000044E-2</v>
      </c>
      <c r="K55" s="27">
        <f>J55/H55</f>
        <v>8.6206896551724227E-2</v>
      </c>
    </row>
    <row r="56" spans="1:13" ht="12.75" customHeight="1" x14ac:dyDescent="0.3">
      <c r="A56" s="32" t="s">
        <v>54</v>
      </c>
      <c r="B56" s="29">
        <v>6.2E-2</v>
      </c>
      <c r="C56" s="27">
        <f>'1B'!B56</f>
        <v>4.0999999999999995E-2</v>
      </c>
      <c r="D56" s="27">
        <f t="shared" si="0"/>
        <v>-2.1000000000000005E-2</v>
      </c>
      <c r="E56" s="221">
        <f t="shared" si="1"/>
        <v>-0.33870967741935493</v>
      </c>
      <c r="F56" s="219"/>
      <c r="G56" s="160" t="str">
        <f t="shared" si="2"/>
        <v>Virgin Islands</v>
      </c>
      <c r="H56" s="112" t="s">
        <v>1</v>
      </c>
      <c r="I56" s="94" t="s">
        <v>151</v>
      </c>
      <c r="J56" s="94" t="s">
        <v>151</v>
      </c>
      <c r="K56" s="94" t="s">
        <v>151</v>
      </c>
    </row>
    <row r="57" spans="1:13" ht="12.75" customHeight="1" x14ac:dyDescent="0.3">
      <c r="A57" s="32" t="s">
        <v>55</v>
      </c>
      <c r="B57" s="29">
        <v>0.40500000000000003</v>
      </c>
      <c r="C57" s="27">
        <f>'1B'!B57</f>
        <v>0.29299999999999998</v>
      </c>
      <c r="D57" s="27">
        <f t="shared" si="0"/>
        <v>-0.11200000000000004</v>
      </c>
      <c r="E57" s="221">
        <f t="shared" si="1"/>
        <v>-0.27654320987654329</v>
      </c>
      <c r="F57" s="219"/>
      <c r="G57" s="160" t="str">
        <f t="shared" si="2"/>
        <v>Virginia</v>
      </c>
      <c r="H57" s="112" t="s">
        <v>1</v>
      </c>
      <c r="I57" s="94" t="s">
        <v>151</v>
      </c>
      <c r="J57" s="94" t="s">
        <v>151</v>
      </c>
      <c r="K57" s="94" t="s">
        <v>151</v>
      </c>
    </row>
    <row r="58" spans="1:13" ht="18" customHeight="1" x14ac:dyDescent="0.3">
      <c r="A58" s="32" t="s">
        <v>56</v>
      </c>
      <c r="B58" s="29">
        <v>0.505</v>
      </c>
      <c r="C58" s="27">
        <f>'1B'!B58</f>
        <v>0.41799999999999998</v>
      </c>
      <c r="D58" s="27">
        <f t="shared" si="0"/>
        <v>-8.7000000000000022E-2</v>
      </c>
      <c r="E58" s="221">
        <f t="shared" si="1"/>
        <v>-0.17227722772277232</v>
      </c>
      <c r="F58" s="219"/>
      <c r="G58" s="160" t="str">
        <f t="shared" si="2"/>
        <v>Washington</v>
      </c>
      <c r="H58" s="27">
        <v>0.69599999999999995</v>
      </c>
      <c r="I58" s="27">
        <f>'1B'!G58</f>
        <v>0.624</v>
      </c>
      <c r="J58" s="27">
        <f>I58-H58</f>
        <v>-7.1999999999999953E-2</v>
      </c>
      <c r="K58" s="27">
        <f>J58/H58</f>
        <v>-0.10344827586206891</v>
      </c>
    </row>
    <row r="59" spans="1:13" ht="12.75" customHeight="1" x14ac:dyDescent="0.3">
      <c r="A59" s="32" t="s">
        <v>57</v>
      </c>
      <c r="B59" s="29">
        <v>0.34700000000000003</v>
      </c>
      <c r="C59" s="27">
        <f>'1B'!B59</f>
        <v>0.248</v>
      </c>
      <c r="D59" s="27">
        <f t="shared" si="0"/>
        <v>-9.9000000000000032E-2</v>
      </c>
      <c r="E59" s="221">
        <f t="shared" si="1"/>
        <v>-0.28530259365994243</v>
      </c>
      <c r="F59" s="219"/>
      <c r="G59" s="160" t="str">
        <f t="shared" si="2"/>
        <v>West Virginia</v>
      </c>
      <c r="H59" s="112" t="s">
        <v>1</v>
      </c>
      <c r="I59" s="94" t="s">
        <v>151</v>
      </c>
      <c r="J59" s="94" t="s">
        <v>151</v>
      </c>
      <c r="K59" s="94" t="s">
        <v>151</v>
      </c>
    </row>
    <row r="60" spans="1:13" ht="12.75" customHeight="1" x14ac:dyDescent="0.3">
      <c r="A60" s="32" t="s">
        <v>58</v>
      </c>
      <c r="B60" s="29">
        <v>0.51800000000000002</v>
      </c>
      <c r="C60" s="27">
        <f>'1B'!B60</f>
        <v>0.373</v>
      </c>
      <c r="D60" s="27">
        <f t="shared" si="0"/>
        <v>-0.14500000000000002</v>
      </c>
      <c r="E60" s="221">
        <f t="shared" si="1"/>
        <v>-0.27992277992277997</v>
      </c>
      <c r="F60" s="219"/>
      <c r="G60" s="160" t="str">
        <f t="shared" si="2"/>
        <v>Wisconsin</v>
      </c>
      <c r="H60" s="27">
        <v>0.66500000000000004</v>
      </c>
      <c r="I60" s="27">
        <f>'1B'!G60</f>
        <v>0.45899999999999996</v>
      </c>
      <c r="J60" s="27">
        <f>I60-H60</f>
        <v>-0.20600000000000007</v>
      </c>
      <c r="K60" s="27">
        <f>J60/H60</f>
        <v>-0.30977443609022565</v>
      </c>
    </row>
    <row r="61" spans="1:13" ht="12.75" customHeight="1" x14ac:dyDescent="0.3">
      <c r="A61" s="34" t="s">
        <v>59</v>
      </c>
      <c r="B61" s="28">
        <v>0.72499999999999998</v>
      </c>
      <c r="C61" s="28">
        <f>'1B'!B61</f>
        <v>0.76</v>
      </c>
      <c r="D61" s="28">
        <f t="shared" si="0"/>
        <v>3.5000000000000031E-2</v>
      </c>
      <c r="E61" s="222">
        <f t="shared" si="1"/>
        <v>4.8275862068965558E-2</v>
      </c>
      <c r="F61" s="219"/>
      <c r="G61" s="161" t="str">
        <f t="shared" si="2"/>
        <v>Wyoming</v>
      </c>
      <c r="H61" s="28">
        <v>0.77599999999999991</v>
      </c>
      <c r="I61" s="28">
        <f>'1B'!G61</f>
        <v>0.78599999999999992</v>
      </c>
      <c r="J61" s="28">
        <f>I61-H61</f>
        <v>1.0000000000000009E-2</v>
      </c>
      <c r="K61" s="28">
        <f>J61/H61</f>
        <v>1.2886597938144343E-2</v>
      </c>
    </row>
    <row r="62" spans="1:13" ht="12.75" customHeight="1" x14ac:dyDescent="0.25">
      <c r="A62" s="15" t="s">
        <v>80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4" spans="1:13" ht="12.75" customHeight="1" x14ac:dyDescent="0.25">
      <c r="A64" s="10" t="s">
        <v>2</v>
      </c>
    </row>
  </sheetData>
  <phoneticPr fontId="0" type="noConversion"/>
  <printOptions horizontalCentered="1"/>
  <pageMargins left="0.25" right="0.25" top="0.25" bottom="0.25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3"/>
  <sheetViews>
    <sheetView zoomScaleNormal="100" zoomScaleSheetLayoutView="100" workbookViewId="0">
      <selection sqref="A1:G1"/>
    </sheetView>
  </sheetViews>
  <sheetFormatPr defaultColWidth="9.08984375" defaultRowHeight="12.75" customHeight="1" x14ac:dyDescent="0.25"/>
  <cols>
    <col min="1" max="1" width="15.6328125" style="2" customWidth="1"/>
    <col min="2" max="3" width="11.6328125" style="2" customWidth="1"/>
    <col min="4" max="4" width="0.90625" style="2" hidden="1" customWidth="1"/>
    <col min="5" max="5" width="14.26953125" style="147" hidden="1" customWidth="1"/>
    <col min="6" max="7" width="11.6328125" style="2" customWidth="1"/>
    <col min="8" max="16384" width="9.08984375" style="2"/>
  </cols>
  <sheetData>
    <row r="1" spans="1:9" s="111" customFormat="1" ht="12.75" customHeight="1" x14ac:dyDescent="0.3">
      <c r="A1" s="272" t="s">
        <v>183</v>
      </c>
      <c r="B1" s="272"/>
      <c r="C1" s="272"/>
      <c r="D1" s="272"/>
      <c r="E1" s="272"/>
      <c r="F1" s="272"/>
      <c r="G1" s="272"/>
    </row>
    <row r="2" spans="1:9" s="111" customFormat="1" ht="12.75" customHeight="1" x14ac:dyDescent="0.3">
      <c r="A2" s="272" t="s">
        <v>177</v>
      </c>
      <c r="B2" s="272"/>
      <c r="C2" s="272"/>
      <c r="D2" s="272"/>
      <c r="E2" s="272"/>
      <c r="F2" s="272"/>
      <c r="G2" s="272"/>
    </row>
    <row r="3" spans="1:9" ht="13" x14ac:dyDescent="0.25">
      <c r="A3" s="273" t="str">
        <f>'1A'!$A$3</f>
        <v>Fiscal Year 2020</v>
      </c>
      <c r="B3" s="273"/>
      <c r="C3" s="273"/>
      <c r="D3" s="273"/>
      <c r="E3" s="273"/>
      <c r="F3" s="273"/>
      <c r="G3" s="273"/>
      <c r="I3" s="90"/>
    </row>
    <row r="4" spans="1:9" s="204" customFormat="1" ht="20" customHeight="1" x14ac:dyDescent="0.25">
      <c r="A4" s="202" t="str">
        <f>'1A'!A4</f>
        <v>ACF-OFA: 07/21/2021</v>
      </c>
      <c r="B4" s="202"/>
      <c r="C4" s="202"/>
      <c r="D4" s="202"/>
      <c r="E4" s="202"/>
      <c r="F4" s="202"/>
      <c r="G4" s="202"/>
    </row>
    <row r="5" spans="1:9" s="149" customFormat="1" ht="20" customHeight="1" x14ac:dyDescent="0.25">
      <c r="B5" s="194" t="s">
        <v>250</v>
      </c>
      <c r="C5" s="195"/>
      <c r="D5" s="98"/>
      <c r="F5" s="194" t="s">
        <v>6</v>
      </c>
      <c r="G5" s="195"/>
    </row>
    <row r="6" spans="1:9" s="3" customFormat="1" ht="45" customHeight="1" x14ac:dyDescent="0.3">
      <c r="A6" s="146" t="s">
        <v>0</v>
      </c>
      <c r="B6" s="21" t="s">
        <v>82</v>
      </c>
      <c r="C6" s="21" t="s">
        <v>81</v>
      </c>
      <c r="D6" s="218"/>
      <c r="E6" s="162" t="str">
        <f>A6</f>
        <v>STATE</v>
      </c>
      <c r="F6" s="21" t="s">
        <v>82</v>
      </c>
      <c r="G6" s="21" t="s">
        <v>81</v>
      </c>
    </row>
    <row r="7" spans="1:9" ht="12.75" customHeight="1" x14ac:dyDescent="0.3">
      <c r="A7" s="41" t="s">
        <v>7</v>
      </c>
      <c r="B7" s="135">
        <v>0.5</v>
      </c>
      <c r="C7" s="163">
        <f>IF((0.5-B7)&lt;0,0,(0.5-B7))</f>
        <v>0</v>
      </c>
      <c r="D7" s="218"/>
      <c r="E7" s="165" t="str">
        <f t="shared" ref="E7:E60" si="0">A7</f>
        <v>Alabama</v>
      </c>
      <c r="F7" s="29">
        <v>0.9</v>
      </c>
      <c r="G7" s="163">
        <f t="shared" ref="G7:G11" si="1">IF((0.9-F7)&lt;0, 0, (0.9-F7))</f>
        <v>0</v>
      </c>
    </row>
    <row r="8" spans="1:9" ht="12.75" customHeight="1" x14ac:dyDescent="0.3">
      <c r="A8" s="41" t="s">
        <v>8</v>
      </c>
      <c r="B8" s="27">
        <v>0.42355905953216233</v>
      </c>
      <c r="C8" s="163">
        <f>IF((0.5-B8)&lt;0,0,(0.5-B8))</f>
        <v>7.644094046783767E-2</v>
      </c>
      <c r="D8" s="218"/>
      <c r="E8" s="166" t="str">
        <f t="shared" si="0"/>
        <v>Alaska</v>
      </c>
      <c r="F8" s="29">
        <v>0.54801354294308335</v>
      </c>
      <c r="G8" s="163">
        <f t="shared" si="1"/>
        <v>0.35198645705691667</v>
      </c>
    </row>
    <row r="9" spans="1:9" ht="12.75" customHeight="1" x14ac:dyDescent="0.3">
      <c r="A9" s="41" t="s">
        <v>9</v>
      </c>
      <c r="B9" s="135">
        <v>0.5</v>
      </c>
      <c r="C9" s="163">
        <f>IF((0.5-B9)&lt;0,0,(0.5-B9))</f>
        <v>0</v>
      </c>
      <c r="D9" s="218"/>
      <c r="E9" s="166" t="str">
        <f t="shared" si="0"/>
        <v>Arizona</v>
      </c>
      <c r="F9" s="29">
        <v>0.76011670820247834</v>
      </c>
      <c r="G9" s="163">
        <f t="shared" si="1"/>
        <v>0.13988329179752168</v>
      </c>
    </row>
    <row r="10" spans="1:9" ht="12.75" customHeight="1" x14ac:dyDescent="0.3">
      <c r="A10" s="41" t="s">
        <v>10</v>
      </c>
      <c r="B10" s="27">
        <v>0.5</v>
      </c>
      <c r="C10" s="163">
        <f>IF((0.5-B10)&lt;0,0,(0.5-B10))</f>
        <v>0</v>
      </c>
      <c r="D10" s="218"/>
      <c r="E10" s="166" t="str">
        <f t="shared" si="0"/>
        <v>Arkansas</v>
      </c>
      <c r="F10" s="135">
        <v>0.75766342787530216</v>
      </c>
      <c r="G10" s="163">
        <f t="shared" si="1"/>
        <v>0.14233657212469786</v>
      </c>
    </row>
    <row r="11" spans="1:9" ht="12.75" customHeight="1" x14ac:dyDescent="0.3">
      <c r="A11" s="41" t="s">
        <v>11</v>
      </c>
      <c r="B11" s="27">
        <v>0.25293811755815876</v>
      </c>
      <c r="C11" s="163">
        <f t="shared" ref="C11:C56" si="2">IF((0.5-B11)&lt;0,0,(0.5-B11))</f>
        <v>0.24706188244184124</v>
      </c>
      <c r="D11" s="218"/>
      <c r="E11" s="166" t="str">
        <f t="shared" si="0"/>
        <v>California</v>
      </c>
      <c r="F11" s="29">
        <v>0.30526199777477869</v>
      </c>
      <c r="G11" s="163">
        <f t="shared" si="1"/>
        <v>0.59473800222522133</v>
      </c>
    </row>
    <row r="12" spans="1:9" ht="12.75" customHeight="1" x14ac:dyDescent="0.3">
      <c r="A12" s="41" t="s">
        <v>12</v>
      </c>
      <c r="B12" s="27">
        <v>0.34994841327142817</v>
      </c>
      <c r="C12" s="163">
        <f t="shared" si="2"/>
        <v>0.15005158672857183</v>
      </c>
      <c r="D12" s="218"/>
      <c r="E12" s="166" t="str">
        <f t="shared" si="0"/>
        <v>Colorado</v>
      </c>
      <c r="F12" s="238" t="s">
        <v>1</v>
      </c>
      <c r="G12" s="240" t="s">
        <v>151</v>
      </c>
    </row>
    <row r="13" spans="1:9" ht="12.75" customHeight="1" x14ac:dyDescent="0.3">
      <c r="A13" s="41" t="s">
        <v>13</v>
      </c>
      <c r="B13" s="27">
        <v>0.5</v>
      </c>
      <c r="C13" s="163">
        <f t="shared" si="2"/>
        <v>0</v>
      </c>
      <c r="D13" s="218"/>
      <c r="E13" s="166" t="str">
        <f t="shared" si="0"/>
        <v xml:space="preserve">Connecticut </v>
      </c>
      <c r="F13" s="239" t="s">
        <v>1</v>
      </c>
      <c r="G13" s="240" t="s">
        <v>151</v>
      </c>
    </row>
    <row r="14" spans="1:9" ht="12.75" customHeight="1" x14ac:dyDescent="0.3">
      <c r="A14" s="41" t="s">
        <v>14</v>
      </c>
      <c r="B14" s="27">
        <v>0.5</v>
      </c>
      <c r="C14" s="163">
        <f t="shared" si="2"/>
        <v>0</v>
      </c>
      <c r="D14" s="218"/>
      <c r="E14" s="166" t="str">
        <f t="shared" si="0"/>
        <v>Delaware</v>
      </c>
      <c r="F14" s="239" t="s">
        <v>1</v>
      </c>
      <c r="G14" s="240" t="s">
        <v>151</v>
      </c>
    </row>
    <row r="15" spans="1:9" ht="12.75" customHeight="1" x14ac:dyDescent="0.3">
      <c r="A15" s="41" t="s">
        <v>76</v>
      </c>
      <c r="B15" s="27">
        <v>0.47713807280375364</v>
      </c>
      <c r="C15" s="163">
        <f t="shared" si="2"/>
        <v>2.2861927196246357E-2</v>
      </c>
      <c r="D15" s="218"/>
      <c r="E15" s="166" t="str">
        <f t="shared" si="0"/>
        <v>District of Col.</v>
      </c>
      <c r="F15" s="239" t="s">
        <v>1</v>
      </c>
      <c r="G15" s="240" t="s">
        <v>151</v>
      </c>
    </row>
    <row r="16" spans="1:9" ht="12.75" customHeight="1" x14ac:dyDescent="0.3">
      <c r="A16" s="41" t="s">
        <v>15</v>
      </c>
      <c r="B16" s="27">
        <v>0.39029238178805808</v>
      </c>
      <c r="C16" s="163">
        <f t="shared" si="2"/>
        <v>0.10970761821194192</v>
      </c>
      <c r="D16" s="218"/>
      <c r="E16" s="166" t="str">
        <f t="shared" si="0"/>
        <v>Florida</v>
      </c>
      <c r="F16" s="29">
        <v>0.86746395606909965</v>
      </c>
      <c r="G16" s="163">
        <f>IF((0.9-F16)&lt;0, 0, (0.9-F16))</f>
        <v>3.2536043930900371E-2</v>
      </c>
    </row>
    <row r="17" spans="1:7" ht="18" customHeight="1" x14ac:dyDescent="0.3">
      <c r="A17" s="41" t="s">
        <v>16</v>
      </c>
      <c r="B17" s="135">
        <v>0.5</v>
      </c>
      <c r="C17" s="163">
        <f t="shared" si="2"/>
        <v>0</v>
      </c>
      <c r="D17" s="218"/>
      <c r="E17" s="166" t="str">
        <f t="shared" si="0"/>
        <v>Georgia</v>
      </c>
      <c r="F17" s="239" t="s">
        <v>1</v>
      </c>
      <c r="G17" s="240" t="s">
        <v>151</v>
      </c>
    </row>
    <row r="18" spans="1:7" ht="12.75" customHeight="1" x14ac:dyDescent="0.3">
      <c r="A18" s="41" t="s">
        <v>17</v>
      </c>
      <c r="B18" s="135">
        <v>0.5</v>
      </c>
      <c r="C18" s="163">
        <f t="shared" si="2"/>
        <v>0</v>
      </c>
      <c r="D18" s="218"/>
      <c r="E18" s="166" t="str">
        <f t="shared" si="0"/>
        <v>Guam</v>
      </c>
      <c r="F18" s="29">
        <v>0.52929292929292926</v>
      </c>
      <c r="G18" s="163">
        <f>IF((0.9-F18)&lt;0, 0, (0.9-F18))</f>
        <v>0.37070707070707076</v>
      </c>
    </row>
    <row r="19" spans="1:7" ht="12.75" customHeight="1" x14ac:dyDescent="0.3">
      <c r="A19" s="41" t="s">
        <v>18</v>
      </c>
      <c r="B19" s="27">
        <v>0.5</v>
      </c>
      <c r="C19" s="163">
        <f t="shared" si="2"/>
        <v>0</v>
      </c>
      <c r="D19" s="218"/>
      <c r="E19" s="166" t="str">
        <f t="shared" si="0"/>
        <v>Hawaii</v>
      </c>
      <c r="F19" s="29">
        <v>0.77904942881546024</v>
      </c>
      <c r="G19" s="163">
        <f>IF((0.9-F19)&lt;0, 0, (0.9-F19))</f>
        <v>0.12095057118453978</v>
      </c>
    </row>
    <row r="20" spans="1:7" ht="12.75" customHeight="1" x14ac:dyDescent="0.3">
      <c r="A20" s="41" t="s">
        <v>19</v>
      </c>
      <c r="B20" s="27">
        <v>0</v>
      </c>
      <c r="C20" s="163">
        <f t="shared" si="2"/>
        <v>0.5</v>
      </c>
      <c r="D20" s="218"/>
      <c r="E20" s="166" t="str">
        <f t="shared" si="0"/>
        <v>Idaho</v>
      </c>
      <c r="F20" s="239" t="s">
        <v>1</v>
      </c>
      <c r="G20" s="240" t="s">
        <v>151</v>
      </c>
    </row>
    <row r="21" spans="1:7" ht="12.75" customHeight="1" x14ac:dyDescent="0.3">
      <c r="A21" s="41" t="s">
        <v>20</v>
      </c>
      <c r="B21" s="235">
        <v>0.46111184663270455</v>
      </c>
      <c r="C21" s="163">
        <f t="shared" si="2"/>
        <v>3.8888153367295453E-2</v>
      </c>
      <c r="D21" s="218"/>
      <c r="E21" s="166" t="str">
        <f t="shared" si="0"/>
        <v>Illinois</v>
      </c>
      <c r="F21" s="239" t="s">
        <v>1</v>
      </c>
      <c r="G21" s="240" t="s">
        <v>151</v>
      </c>
    </row>
    <row r="22" spans="1:7" ht="12.75" customHeight="1" x14ac:dyDescent="0.3">
      <c r="A22" s="41" t="s">
        <v>21</v>
      </c>
      <c r="B22" s="235">
        <v>0.5</v>
      </c>
      <c r="C22" s="163">
        <f t="shared" si="2"/>
        <v>0</v>
      </c>
      <c r="D22" s="218"/>
      <c r="E22" s="166" t="str">
        <f t="shared" si="0"/>
        <v>Indiana</v>
      </c>
      <c r="F22" s="241">
        <v>0.83208316695602935</v>
      </c>
      <c r="G22" s="163">
        <f>IF((0.9-F22)&lt;0, 0, (0.9-F22))</f>
        <v>6.791683304397067E-2</v>
      </c>
    </row>
    <row r="23" spans="1:7" ht="12.75" customHeight="1" x14ac:dyDescent="0.3">
      <c r="A23" s="41" t="s">
        <v>22</v>
      </c>
      <c r="B23" s="27">
        <v>0.5</v>
      </c>
      <c r="C23" s="163">
        <f t="shared" si="2"/>
        <v>0</v>
      </c>
      <c r="D23" s="218"/>
      <c r="E23" s="166" t="str">
        <f t="shared" si="0"/>
        <v>Iowa</v>
      </c>
      <c r="F23" s="29">
        <v>0.8454845910631078</v>
      </c>
      <c r="G23" s="163">
        <f>IF((0.9-F23)&lt;0, 0, (0.9-F23))</f>
        <v>5.4515408936892218E-2</v>
      </c>
    </row>
    <row r="24" spans="1:7" ht="12.75" customHeight="1" x14ac:dyDescent="0.3">
      <c r="A24" s="41" t="s">
        <v>23</v>
      </c>
      <c r="B24" s="235">
        <v>0.5</v>
      </c>
      <c r="C24" s="163">
        <f t="shared" si="2"/>
        <v>0</v>
      </c>
      <c r="D24" s="218"/>
      <c r="E24" s="166" t="str">
        <f t="shared" si="0"/>
        <v>Kansas</v>
      </c>
      <c r="F24" s="241">
        <v>0.77073631332519044</v>
      </c>
      <c r="G24" s="163">
        <f>IF((0.9-F24)&lt;0, 0, (0.9-F24))</f>
        <v>0.12926368667480959</v>
      </c>
    </row>
    <row r="25" spans="1:7" ht="12.75" customHeight="1" x14ac:dyDescent="0.3">
      <c r="A25" s="41" t="s">
        <v>24</v>
      </c>
      <c r="B25" s="235">
        <v>0.5</v>
      </c>
      <c r="C25" s="163">
        <f t="shared" si="2"/>
        <v>0</v>
      </c>
      <c r="D25" s="218"/>
      <c r="E25" s="166" t="str">
        <f t="shared" si="0"/>
        <v>Kentucky</v>
      </c>
      <c r="F25" s="241">
        <v>0.5596772696063208</v>
      </c>
      <c r="G25" s="163">
        <f>IF((0.9-F25)&lt;0, 0, (0.9-F25))</f>
        <v>0.34032273039367922</v>
      </c>
    </row>
    <row r="26" spans="1:7" ht="12.75" customHeight="1" x14ac:dyDescent="0.3">
      <c r="A26" s="41" t="s">
        <v>25</v>
      </c>
      <c r="B26" s="235">
        <v>0.5</v>
      </c>
      <c r="C26" s="163">
        <f t="shared" si="2"/>
        <v>0</v>
      </c>
      <c r="D26" s="218"/>
      <c r="E26" s="166" t="str">
        <f t="shared" si="0"/>
        <v>Louisiana</v>
      </c>
      <c r="F26" s="239" t="s">
        <v>1</v>
      </c>
      <c r="G26" s="240" t="s">
        <v>151</v>
      </c>
    </row>
    <row r="27" spans="1:7" ht="18" customHeight="1" x14ac:dyDescent="0.3">
      <c r="A27" s="41" t="s">
        <v>26</v>
      </c>
      <c r="B27" s="27">
        <v>0</v>
      </c>
      <c r="C27" s="163">
        <f t="shared" si="2"/>
        <v>0.5</v>
      </c>
      <c r="D27" s="218"/>
      <c r="E27" s="166" t="str">
        <f t="shared" si="0"/>
        <v>Maine</v>
      </c>
      <c r="F27" s="29">
        <v>0</v>
      </c>
      <c r="G27" s="163">
        <f>IF((0.9-F27)&lt;0, 0, (0.9-F27))</f>
        <v>0.9</v>
      </c>
    </row>
    <row r="28" spans="1:7" ht="12.75" customHeight="1" x14ac:dyDescent="0.3">
      <c r="A28" s="41" t="s">
        <v>27</v>
      </c>
      <c r="B28" s="235">
        <v>0.5</v>
      </c>
      <c r="C28" s="163">
        <f t="shared" si="2"/>
        <v>0</v>
      </c>
      <c r="D28" s="218"/>
      <c r="E28" s="166" t="str">
        <f t="shared" si="0"/>
        <v>Maryland</v>
      </c>
      <c r="F28" s="239" t="s">
        <v>1</v>
      </c>
      <c r="G28" s="240" t="s">
        <v>151</v>
      </c>
    </row>
    <row r="29" spans="1:7" ht="12.75" customHeight="1" x14ac:dyDescent="0.3">
      <c r="A29" s="41" t="s">
        <v>28</v>
      </c>
      <c r="B29" s="235">
        <v>0.25140275318327882</v>
      </c>
      <c r="C29" s="163">
        <f t="shared" si="2"/>
        <v>0.24859724681672118</v>
      </c>
      <c r="D29" s="218"/>
      <c r="E29" s="166" t="str">
        <f t="shared" si="0"/>
        <v>Massachusetts</v>
      </c>
      <c r="F29" s="241">
        <v>0.25140275318327882</v>
      </c>
      <c r="G29" s="163">
        <f>IF((0.9-F29)&lt;0, 0, (0.9-F29))</f>
        <v>0.64859724681672115</v>
      </c>
    </row>
    <row r="30" spans="1:7" ht="12.75" customHeight="1" x14ac:dyDescent="0.3">
      <c r="A30" s="41" t="s">
        <v>29</v>
      </c>
      <c r="B30" s="235">
        <v>0.5</v>
      </c>
      <c r="C30" s="163">
        <f t="shared" si="2"/>
        <v>0</v>
      </c>
      <c r="D30" s="218"/>
      <c r="E30" s="166" t="str">
        <f t="shared" si="0"/>
        <v>Michigan</v>
      </c>
      <c r="F30" s="239" t="s">
        <v>1</v>
      </c>
      <c r="G30" s="240" t="s">
        <v>151</v>
      </c>
    </row>
    <row r="31" spans="1:7" ht="12.75" customHeight="1" x14ac:dyDescent="0.3">
      <c r="A31" s="41" t="s">
        <v>30</v>
      </c>
      <c r="B31" s="235">
        <v>0.4457656640069072</v>
      </c>
      <c r="C31" s="163">
        <f t="shared" si="2"/>
        <v>5.4234335993092797E-2</v>
      </c>
      <c r="D31" s="218"/>
      <c r="E31" s="166" t="str">
        <f t="shared" si="0"/>
        <v>Minnesota</v>
      </c>
      <c r="F31" s="239" t="s">
        <v>1</v>
      </c>
      <c r="G31" s="240" t="s">
        <v>151</v>
      </c>
    </row>
    <row r="32" spans="1:7" ht="12.75" customHeight="1" x14ac:dyDescent="0.3">
      <c r="A32" s="41" t="s">
        <v>31</v>
      </c>
      <c r="B32" s="27">
        <v>0.5</v>
      </c>
      <c r="C32" s="163">
        <f t="shared" si="2"/>
        <v>0</v>
      </c>
      <c r="D32" s="218"/>
      <c r="E32" s="166" t="str">
        <f t="shared" si="0"/>
        <v>Mississippi</v>
      </c>
      <c r="F32" s="239" t="s">
        <v>1</v>
      </c>
      <c r="G32" s="240" t="s">
        <v>151</v>
      </c>
    </row>
    <row r="33" spans="1:7" ht="12.75" customHeight="1" x14ac:dyDescent="0.3">
      <c r="A33" s="41" t="s">
        <v>32</v>
      </c>
      <c r="B33" s="235">
        <v>0.5</v>
      </c>
      <c r="C33" s="163">
        <f t="shared" si="2"/>
        <v>0</v>
      </c>
      <c r="D33" s="218"/>
      <c r="E33" s="166" t="str">
        <f t="shared" si="0"/>
        <v>Missouri</v>
      </c>
      <c r="F33" s="239" t="s">
        <v>1</v>
      </c>
      <c r="G33" s="240" t="s">
        <v>151</v>
      </c>
    </row>
    <row r="34" spans="1:7" ht="12.75" customHeight="1" x14ac:dyDescent="0.3">
      <c r="A34" s="41" t="s">
        <v>33</v>
      </c>
      <c r="B34" s="235">
        <v>0.18378857645238969</v>
      </c>
      <c r="C34" s="163">
        <f t="shared" si="2"/>
        <v>0.31621142354761034</v>
      </c>
      <c r="D34" s="218"/>
      <c r="E34" s="166" t="str">
        <f t="shared" si="0"/>
        <v>Montana</v>
      </c>
      <c r="F34" s="241">
        <v>0.54848972299480581</v>
      </c>
      <c r="G34" s="163">
        <f>IF((0.9-F34)&lt;0, 0, (0.9-F34))</f>
        <v>0.35151027700519422</v>
      </c>
    </row>
    <row r="35" spans="1:7" ht="12.75" customHeight="1" x14ac:dyDescent="0.3">
      <c r="A35" s="41" t="s">
        <v>34</v>
      </c>
      <c r="B35" s="235">
        <v>0.5</v>
      </c>
      <c r="C35" s="163">
        <f t="shared" si="2"/>
        <v>0</v>
      </c>
      <c r="D35" s="218"/>
      <c r="E35" s="166" t="str">
        <f t="shared" si="0"/>
        <v>Nebraska</v>
      </c>
      <c r="F35" s="239" t="s">
        <v>1</v>
      </c>
      <c r="G35" s="240" t="s">
        <v>151</v>
      </c>
    </row>
    <row r="36" spans="1:7" ht="12.75" customHeight="1" x14ac:dyDescent="0.3">
      <c r="A36" s="41" t="s">
        <v>35</v>
      </c>
      <c r="B36" s="235">
        <v>0.3922115516382968</v>
      </c>
      <c r="C36" s="163">
        <f t="shared" si="2"/>
        <v>0.1077884483617032</v>
      </c>
      <c r="D36" s="218"/>
      <c r="E36" s="166" t="str">
        <f t="shared" si="0"/>
        <v>Nevada</v>
      </c>
      <c r="F36" s="241">
        <v>0.3922115516382968</v>
      </c>
      <c r="G36" s="163">
        <f>IF((0.9-F36)&lt;0, 0, (0.9-F36))</f>
        <v>0.50778844836170323</v>
      </c>
    </row>
    <row r="37" spans="1:7" ht="18" customHeight="1" x14ac:dyDescent="0.3">
      <c r="A37" s="41" t="s">
        <v>36</v>
      </c>
      <c r="B37" s="27">
        <v>0</v>
      </c>
      <c r="C37" s="163">
        <f t="shared" si="2"/>
        <v>0.5</v>
      </c>
      <c r="D37" s="218"/>
      <c r="E37" s="166" t="str">
        <f t="shared" si="0"/>
        <v>New Hampshire</v>
      </c>
      <c r="F37" s="239" t="s">
        <v>1</v>
      </c>
      <c r="G37" s="240" t="s">
        <v>151</v>
      </c>
    </row>
    <row r="38" spans="1:7" ht="12.75" customHeight="1" x14ac:dyDescent="0.3">
      <c r="A38" s="41" t="s">
        <v>37</v>
      </c>
      <c r="B38" s="235">
        <v>0.5</v>
      </c>
      <c r="C38" s="163">
        <f t="shared" si="2"/>
        <v>0</v>
      </c>
      <c r="D38" s="218"/>
      <c r="E38" s="166" t="str">
        <f t="shared" si="0"/>
        <v>New Jersey</v>
      </c>
      <c r="F38" s="241">
        <v>0.82892462394969779</v>
      </c>
      <c r="G38" s="163">
        <f>IF((0.9-F38)&lt;0, 0, (0.9-F38))</f>
        <v>7.107537605030223E-2</v>
      </c>
    </row>
    <row r="39" spans="1:7" ht="12.75" customHeight="1" x14ac:dyDescent="0.3">
      <c r="A39" s="41" t="s">
        <v>38</v>
      </c>
      <c r="B39" s="235">
        <v>0.5</v>
      </c>
      <c r="C39" s="163">
        <f t="shared" si="2"/>
        <v>0</v>
      </c>
      <c r="D39" s="218"/>
      <c r="E39" s="166" t="str">
        <f t="shared" si="0"/>
        <v>New Mexico</v>
      </c>
      <c r="F39" s="241">
        <v>0.64409730702115509</v>
      </c>
      <c r="G39" s="163">
        <f>IF((0.9-F39)&lt;0, 0, (0.9-F39))</f>
        <v>0.25590269297884494</v>
      </c>
    </row>
    <row r="40" spans="1:7" ht="12.75" customHeight="1" x14ac:dyDescent="0.3">
      <c r="A40" s="41" t="s">
        <v>39</v>
      </c>
      <c r="B40" s="235">
        <v>0.48853325809430315</v>
      </c>
      <c r="C40" s="163">
        <f t="shared" si="2"/>
        <v>1.1466741905696853E-2</v>
      </c>
      <c r="D40" s="218"/>
      <c r="E40" s="166" t="str">
        <f t="shared" si="0"/>
        <v>New York</v>
      </c>
      <c r="F40" s="239" t="s">
        <v>1</v>
      </c>
      <c r="G40" s="240" t="s">
        <v>151</v>
      </c>
    </row>
    <row r="41" spans="1:7" ht="12.75" customHeight="1" x14ac:dyDescent="0.3">
      <c r="A41" s="41" t="s">
        <v>40</v>
      </c>
      <c r="B41" s="235">
        <v>0.47734505819333745</v>
      </c>
      <c r="C41" s="163">
        <f t="shared" si="2"/>
        <v>2.2654941806662554E-2</v>
      </c>
      <c r="D41" s="218"/>
      <c r="E41" s="166" t="str">
        <f t="shared" si="0"/>
        <v>North Carolina</v>
      </c>
      <c r="F41" s="241">
        <v>0.47734505819333745</v>
      </c>
      <c r="G41" s="163">
        <f>IF((0.9-F41)&lt;0, 0, (0.9-F41))</f>
        <v>0.42265494180666258</v>
      </c>
    </row>
    <row r="42" spans="1:7" ht="12.75" customHeight="1" x14ac:dyDescent="0.3">
      <c r="A42" s="41" t="s">
        <v>41</v>
      </c>
      <c r="B42" s="235">
        <v>0.5</v>
      </c>
      <c r="C42" s="163">
        <f t="shared" si="2"/>
        <v>0</v>
      </c>
      <c r="D42" s="218"/>
      <c r="E42" s="166" t="str">
        <f t="shared" si="0"/>
        <v>North Dakota</v>
      </c>
      <c r="F42" s="239" t="s">
        <v>1</v>
      </c>
      <c r="G42" s="240" t="s">
        <v>151</v>
      </c>
    </row>
    <row r="43" spans="1:7" ht="12.75" customHeight="1" x14ac:dyDescent="0.3">
      <c r="A43" s="41" t="s">
        <v>42</v>
      </c>
      <c r="B43" s="235">
        <v>0.4251073731690389</v>
      </c>
      <c r="C43" s="163">
        <f t="shared" si="2"/>
        <v>7.4892626830961095E-2</v>
      </c>
      <c r="D43" s="218"/>
      <c r="E43" s="166" t="str">
        <f t="shared" si="0"/>
        <v>Ohio</v>
      </c>
      <c r="F43" s="241">
        <v>0.88645233874489693</v>
      </c>
      <c r="G43" s="163">
        <f>IF((0.9-F43)&lt;0, 0, (0.9-F43))</f>
        <v>1.3547661255103094E-2</v>
      </c>
    </row>
    <row r="44" spans="1:7" ht="12.75" customHeight="1" x14ac:dyDescent="0.3">
      <c r="A44" s="41" t="s">
        <v>43</v>
      </c>
      <c r="B44" s="235">
        <v>0.49954443800215359</v>
      </c>
      <c r="C44" s="163">
        <f t="shared" si="2"/>
        <v>4.5556199784640983E-4</v>
      </c>
      <c r="D44" s="218"/>
      <c r="E44" s="166" t="str">
        <f t="shared" si="0"/>
        <v>Oklahoma</v>
      </c>
      <c r="F44" s="239" t="s">
        <v>1</v>
      </c>
      <c r="G44" s="240" t="s">
        <v>151</v>
      </c>
    </row>
    <row r="45" spans="1:7" ht="12.75" customHeight="1" x14ac:dyDescent="0.3">
      <c r="A45" s="41" t="s">
        <v>44</v>
      </c>
      <c r="B45" s="27">
        <v>0</v>
      </c>
      <c r="C45" s="163">
        <f t="shared" si="2"/>
        <v>0.5</v>
      </c>
      <c r="D45" s="218"/>
      <c r="E45" s="166" t="str">
        <f t="shared" si="0"/>
        <v>Oregon</v>
      </c>
      <c r="F45" s="29">
        <v>0</v>
      </c>
      <c r="G45" s="163">
        <f>IF((0.9-F45)&lt;0, 0, (0.9-F45))</f>
        <v>0.9</v>
      </c>
    </row>
    <row r="46" spans="1:7" ht="12.75" customHeight="1" x14ac:dyDescent="0.3">
      <c r="A46" s="41" t="s">
        <v>45</v>
      </c>
      <c r="B46" s="235">
        <v>0.5</v>
      </c>
      <c r="C46" s="163">
        <f t="shared" si="2"/>
        <v>0</v>
      </c>
      <c r="D46" s="218"/>
      <c r="E46" s="166" t="str">
        <f t="shared" si="0"/>
        <v>Pennsylvania</v>
      </c>
      <c r="F46" s="241">
        <v>0.89567682577076413</v>
      </c>
      <c r="G46" s="163">
        <f>IF((0.9-F46)&lt;0, 0, (0.9-F46))</f>
        <v>4.3231742292358932E-3</v>
      </c>
    </row>
    <row r="47" spans="1:7" ht="18" customHeight="1" x14ac:dyDescent="0.3">
      <c r="A47" s="41" t="s">
        <v>46</v>
      </c>
      <c r="B47" s="235">
        <v>0.5</v>
      </c>
      <c r="C47" s="163">
        <f t="shared" si="2"/>
        <v>0</v>
      </c>
      <c r="D47" s="218"/>
      <c r="E47" s="166" t="str">
        <f t="shared" si="0"/>
        <v>Puerto Rico</v>
      </c>
      <c r="F47" s="239" t="s">
        <v>1</v>
      </c>
      <c r="G47" s="240" t="s">
        <v>151</v>
      </c>
    </row>
    <row r="48" spans="1:7" ht="12.75" customHeight="1" x14ac:dyDescent="0.3">
      <c r="A48" s="41" t="s">
        <v>47</v>
      </c>
      <c r="B48" s="235">
        <v>0.5</v>
      </c>
      <c r="C48" s="163">
        <f t="shared" si="2"/>
        <v>0</v>
      </c>
      <c r="D48" s="218"/>
      <c r="E48" s="166" t="str">
        <f t="shared" si="0"/>
        <v>Rhode Island</v>
      </c>
      <c r="F48" s="241">
        <v>0.62429710321919996</v>
      </c>
      <c r="G48" s="163">
        <f>IF((0.9-F48)&lt;0, 0, (0.9-F48))</f>
        <v>0.27570289678080007</v>
      </c>
    </row>
    <row r="49" spans="1:7" ht="12.75" customHeight="1" x14ac:dyDescent="0.3">
      <c r="A49" s="41" t="s">
        <v>48</v>
      </c>
      <c r="B49" s="235">
        <v>0.5</v>
      </c>
      <c r="C49" s="163">
        <f t="shared" si="2"/>
        <v>0</v>
      </c>
      <c r="D49" s="218"/>
      <c r="E49" s="166" t="str">
        <f t="shared" si="0"/>
        <v>South Carolina</v>
      </c>
      <c r="F49" s="239" t="s">
        <v>1</v>
      </c>
      <c r="G49" s="240" t="s">
        <v>151</v>
      </c>
    </row>
    <row r="50" spans="1:7" ht="12.75" customHeight="1" x14ac:dyDescent="0.3">
      <c r="A50" s="41" t="s">
        <v>49</v>
      </c>
      <c r="B50" s="27">
        <v>0</v>
      </c>
      <c r="C50" s="163">
        <f t="shared" si="2"/>
        <v>0.5</v>
      </c>
      <c r="D50" s="218"/>
      <c r="E50" s="166" t="str">
        <f t="shared" si="0"/>
        <v>South Dakota</v>
      </c>
      <c r="F50" s="239" t="s">
        <v>1</v>
      </c>
      <c r="G50" s="240" t="s">
        <v>151</v>
      </c>
    </row>
    <row r="51" spans="1:7" ht="12.75" customHeight="1" x14ac:dyDescent="0.3">
      <c r="A51" s="41" t="s">
        <v>50</v>
      </c>
      <c r="B51" s="235">
        <v>0.5</v>
      </c>
      <c r="C51" s="163">
        <f t="shared" si="2"/>
        <v>0</v>
      </c>
      <c r="D51" s="218"/>
      <c r="E51" s="166" t="str">
        <f t="shared" si="0"/>
        <v>Tennessee</v>
      </c>
      <c r="F51" s="241">
        <v>0.77369200404649463</v>
      </c>
      <c r="G51" s="163">
        <f>IF((0.9-F51)&lt;0, 0, (0.9-F51))</f>
        <v>0.12630799595350539</v>
      </c>
    </row>
    <row r="52" spans="1:7" ht="12.75" customHeight="1" x14ac:dyDescent="0.3">
      <c r="A52" s="41" t="s">
        <v>51</v>
      </c>
      <c r="B52" s="235">
        <v>0.5</v>
      </c>
      <c r="C52" s="163">
        <f t="shared" si="2"/>
        <v>0</v>
      </c>
      <c r="D52" s="218"/>
      <c r="E52" s="166" t="str">
        <f t="shared" si="0"/>
        <v>Texas</v>
      </c>
      <c r="F52" s="239" t="s">
        <v>1</v>
      </c>
      <c r="G52" s="240" t="s">
        <v>151</v>
      </c>
    </row>
    <row r="53" spans="1:7" ht="12.75" customHeight="1" x14ac:dyDescent="0.3">
      <c r="A53" s="41" t="s">
        <v>52</v>
      </c>
      <c r="B53" s="235">
        <v>0.5</v>
      </c>
      <c r="C53" s="163">
        <f t="shared" si="2"/>
        <v>0</v>
      </c>
      <c r="D53" s="218"/>
      <c r="E53" s="166" t="str">
        <f t="shared" si="0"/>
        <v>Utah</v>
      </c>
      <c r="F53" s="239" t="s">
        <v>1</v>
      </c>
      <c r="G53" s="240" t="s">
        <v>151</v>
      </c>
    </row>
    <row r="54" spans="1:7" ht="12.75" customHeight="1" x14ac:dyDescent="0.3">
      <c r="A54" s="41" t="s">
        <v>53</v>
      </c>
      <c r="B54" s="235">
        <v>0.46713145088789082</v>
      </c>
      <c r="C54" s="163">
        <f t="shared" si="2"/>
        <v>3.286854911210918E-2</v>
      </c>
      <c r="D54" s="218"/>
      <c r="E54" s="166" t="str">
        <f t="shared" si="0"/>
        <v>Vermont</v>
      </c>
      <c r="F54" s="241">
        <v>0.63672883178645179</v>
      </c>
      <c r="G54" s="163">
        <f>IF((0.9-F54)&lt;0, 0, (0.9-F54))</f>
        <v>0.26327116821354823</v>
      </c>
    </row>
    <row r="55" spans="1:7" ht="12.75" customHeight="1" x14ac:dyDescent="0.3">
      <c r="A55" s="41" t="s">
        <v>54</v>
      </c>
      <c r="B55" s="235">
        <v>0.5</v>
      </c>
      <c r="C55" s="163">
        <f t="shared" si="2"/>
        <v>0</v>
      </c>
      <c r="D55" s="218"/>
      <c r="E55" s="166" t="str">
        <f t="shared" si="0"/>
        <v>Virgin Islands</v>
      </c>
      <c r="F55" s="239" t="s">
        <v>1</v>
      </c>
      <c r="G55" s="240" t="s">
        <v>151</v>
      </c>
    </row>
    <row r="56" spans="1:7" ht="12.75" customHeight="1" x14ac:dyDescent="0.3">
      <c r="A56" s="41" t="s">
        <v>55</v>
      </c>
      <c r="B56" s="235">
        <v>0.45500869381923836</v>
      </c>
      <c r="C56" s="163">
        <f t="shared" si="2"/>
        <v>4.4991306180761637E-2</v>
      </c>
      <c r="D56" s="218"/>
      <c r="E56" s="166" t="str">
        <f t="shared" si="0"/>
        <v>Virginia</v>
      </c>
      <c r="F56" s="239" t="s">
        <v>1</v>
      </c>
      <c r="G56" s="240" t="s">
        <v>151</v>
      </c>
    </row>
    <row r="57" spans="1:7" ht="18" customHeight="1" x14ac:dyDescent="0.3">
      <c r="A57" s="41" t="s">
        <v>56</v>
      </c>
      <c r="B57" s="235">
        <v>0.5</v>
      </c>
      <c r="C57" s="163">
        <f>IF((0.5-B57)&lt;0,0,(0.5-B57))</f>
        <v>0</v>
      </c>
      <c r="D57" s="218"/>
      <c r="E57" s="166" t="str">
        <f t="shared" si="0"/>
        <v>Washington</v>
      </c>
      <c r="F57" s="241">
        <v>0.51897396997876122</v>
      </c>
      <c r="G57" s="163">
        <f>IF((0.9-F57)&lt;0, 0, (0.9-F57))</f>
        <v>0.3810260300212388</v>
      </c>
    </row>
    <row r="58" spans="1:7" ht="12.75" customHeight="1" x14ac:dyDescent="0.3">
      <c r="A58" s="41" t="s">
        <v>57</v>
      </c>
      <c r="B58" s="235">
        <v>0.48581361186647176</v>
      </c>
      <c r="C58" s="163">
        <f>IF((0.5-B58)&lt;0,0,(0.5-B58))</f>
        <v>1.4186388133528238E-2</v>
      </c>
      <c r="D58" s="218"/>
      <c r="E58" s="166" t="str">
        <f t="shared" si="0"/>
        <v>West Virginia</v>
      </c>
      <c r="F58" s="239" t="s">
        <v>1</v>
      </c>
      <c r="G58" s="240" t="s">
        <v>151</v>
      </c>
    </row>
    <row r="59" spans="1:7" ht="12.75" customHeight="1" x14ac:dyDescent="0.3">
      <c r="A59" s="41" t="s">
        <v>58</v>
      </c>
      <c r="B59" s="235">
        <v>0.42191036149721861</v>
      </c>
      <c r="C59" s="163">
        <f>IF((0.5-B59)&lt;0,0,(0.5-B59))</f>
        <v>7.8089638502781389E-2</v>
      </c>
      <c r="D59" s="218"/>
      <c r="E59" s="166" t="str">
        <f t="shared" si="0"/>
        <v>Wisconsin</v>
      </c>
      <c r="F59" s="241">
        <v>0.63381555286044267</v>
      </c>
      <c r="G59" s="163">
        <f>IF((0.9-F59)&lt;0, 0, (0.9-F59))</f>
        <v>0.26618444713955736</v>
      </c>
    </row>
    <row r="60" spans="1:7" ht="12.75" customHeight="1" x14ac:dyDescent="0.3">
      <c r="A60" s="42" t="s">
        <v>59</v>
      </c>
      <c r="B60" s="28">
        <v>0</v>
      </c>
      <c r="C60" s="236">
        <f>IF((0.5-B60)&lt;0,0,(0.5-B60))</f>
        <v>0.5</v>
      </c>
      <c r="D60" s="218"/>
      <c r="E60" s="167" t="str">
        <f t="shared" si="0"/>
        <v>Wyoming</v>
      </c>
      <c r="F60" s="242">
        <v>0</v>
      </c>
      <c r="G60" s="236">
        <f>IF((0.9-F60)&lt;0, 0, (0.9-F60))</f>
        <v>0.9</v>
      </c>
    </row>
    <row r="61" spans="1:7" ht="12.75" customHeight="1" x14ac:dyDescent="0.25">
      <c r="A61" s="237" t="s">
        <v>80</v>
      </c>
    </row>
    <row r="62" spans="1:7" ht="12.75" customHeight="1" x14ac:dyDescent="0.3">
      <c r="A62" s="18" t="s">
        <v>2</v>
      </c>
      <c r="C62" s="2" t="s">
        <v>2</v>
      </c>
    </row>
    <row r="63" spans="1:7" ht="12.75" customHeight="1" x14ac:dyDescent="0.25">
      <c r="C63" s="2" t="s">
        <v>2</v>
      </c>
    </row>
  </sheetData>
  <mergeCells count="3">
    <mergeCell ref="A1:G1"/>
    <mergeCell ref="A2:G2"/>
    <mergeCell ref="A3:G3"/>
  </mergeCells>
  <printOptions horizontalCentered="1"/>
  <pageMargins left="0.25" right="0.25" top="0.25" bottom="0.25" header="0.3" footer="0.3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61"/>
  <sheetViews>
    <sheetView zoomScale="85" zoomScaleNormal="85" zoomScaleSheetLayoutView="100" workbookViewId="0">
      <selection sqref="A1:J1"/>
    </sheetView>
  </sheetViews>
  <sheetFormatPr defaultColWidth="9.08984375" defaultRowHeight="12.5" x14ac:dyDescent="0.25"/>
  <cols>
    <col min="1" max="1" width="15.6328125" style="2" customWidth="1"/>
    <col min="2" max="2" width="13.7265625" style="2" customWidth="1"/>
    <col min="3" max="3" width="13.453125" style="2" customWidth="1"/>
    <col min="4" max="4" width="12.7265625" style="2" customWidth="1"/>
    <col min="5" max="5" width="13.08984375" style="2" customWidth="1"/>
    <col min="6" max="6" width="1.6328125" style="149" hidden="1" customWidth="1"/>
    <col min="7" max="7" width="14.26953125" style="147" hidden="1" customWidth="1"/>
    <col min="8" max="8" width="14.7265625" style="2" customWidth="1"/>
    <col min="9" max="9" width="13.453125" style="2" customWidth="1"/>
    <col min="10" max="10" width="14.26953125" style="2" customWidth="1"/>
    <col min="11" max="16384" width="9.08984375" style="2"/>
  </cols>
  <sheetData>
    <row r="1" spans="1:11" s="111" customFormat="1" ht="13" x14ac:dyDescent="0.3">
      <c r="A1" s="272" t="s">
        <v>181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1" s="111" customFormat="1" ht="13" x14ac:dyDescent="0.3">
      <c r="A2" s="272" t="s">
        <v>182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1" ht="13" x14ac:dyDescent="0.25">
      <c r="A3" s="273" t="s">
        <v>259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1" s="204" customFormat="1" ht="20" customHeight="1" x14ac:dyDescent="0.25">
      <c r="A4" s="203" t="str">
        <f>'1B'!$A$4</f>
        <v>ACF-OFA: 07/21/2021</v>
      </c>
      <c r="B4" s="203"/>
      <c r="C4" s="203"/>
      <c r="D4" s="203"/>
      <c r="E4" s="203"/>
      <c r="F4" s="202"/>
      <c r="G4" s="202"/>
      <c r="H4" s="203"/>
      <c r="I4" s="203"/>
      <c r="J4" s="203"/>
    </row>
    <row r="5" spans="1:11" s="3" customFormat="1" ht="30" customHeight="1" x14ac:dyDescent="0.3">
      <c r="B5" s="194" t="s">
        <v>105</v>
      </c>
      <c r="C5" s="194"/>
      <c r="D5" s="194"/>
      <c r="E5" s="194"/>
      <c r="F5" s="173"/>
      <c r="H5" s="211" t="s">
        <v>264</v>
      </c>
      <c r="I5" s="210"/>
      <c r="J5" s="210"/>
      <c r="K5" s="8"/>
    </row>
    <row r="6" spans="1:11" s="3" customFormat="1" ht="65" x14ac:dyDescent="0.3">
      <c r="A6" s="21" t="s">
        <v>0</v>
      </c>
      <c r="B6" s="21" t="s">
        <v>83</v>
      </c>
      <c r="C6" s="21" t="s">
        <v>100</v>
      </c>
      <c r="D6" s="21" t="s">
        <v>101</v>
      </c>
      <c r="E6" s="103" t="s">
        <v>102</v>
      </c>
      <c r="F6" s="214"/>
      <c r="G6" s="21" t="str">
        <f>A6</f>
        <v>STATE</v>
      </c>
      <c r="H6" s="169" t="s">
        <v>122</v>
      </c>
      <c r="I6" s="169" t="s">
        <v>103</v>
      </c>
      <c r="J6" s="169" t="s">
        <v>87</v>
      </c>
    </row>
    <row r="7" spans="1:11" ht="12.75" customHeight="1" x14ac:dyDescent="0.3">
      <c r="A7" s="33" t="s">
        <v>3</v>
      </c>
      <c r="B7" s="22">
        <v>1074305.58333333</v>
      </c>
      <c r="C7" s="22">
        <v>470372.88542365201</v>
      </c>
      <c r="D7" s="22">
        <v>553278.96505212504</v>
      </c>
      <c r="E7" s="215">
        <v>217950.19551639099</v>
      </c>
      <c r="F7" s="184"/>
      <c r="G7" s="185" t="str">
        <f>A7</f>
        <v>United States</v>
      </c>
      <c r="H7" s="22">
        <v>38146.884895909498</v>
      </c>
      <c r="I7" s="22">
        <v>10586.479936290099</v>
      </c>
      <c r="J7" s="22">
        <v>822.868025356727</v>
      </c>
    </row>
    <row r="8" spans="1:11" ht="18" customHeight="1" x14ac:dyDescent="0.3">
      <c r="A8" s="41" t="s">
        <v>7</v>
      </c>
      <c r="B8" s="23">
        <v>7172.8333333333303</v>
      </c>
      <c r="C8" s="23">
        <v>4412.8333333333303</v>
      </c>
      <c r="D8" s="23">
        <v>2459.25</v>
      </c>
      <c r="E8" s="216">
        <v>1081.25</v>
      </c>
      <c r="F8" s="184"/>
      <c r="G8" s="186" t="str">
        <f t="shared" ref="G8:G61" si="0">A8</f>
        <v>Alabama</v>
      </c>
      <c r="H8" s="23">
        <v>239.75</v>
      </c>
      <c r="I8" s="23">
        <v>61</v>
      </c>
      <c r="J8" s="99">
        <v>0</v>
      </c>
    </row>
    <row r="9" spans="1:11" ht="12.75" customHeight="1" x14ac:dyDescent="0.3">
      <c r="A9" s="41" t="s">
        <v>8</v>
      </c>
      <c r="B9" s="23">
        <v>2261.0833333333298</v>
      </c>
      <c r="C9" s="23">
        <v>704.33333333333303</v>
      </c>
      <c r="D9" s="23">
        <v>1367.9166666666699</v>
      </c>
      <c r="E9" s="216">
        <v>514.41666666666697</v>
      </c>
      <c r="F9" s="184"/>
      <c r="G9" s="186" t="str">
        <f t="shared" si="0"/>
        <v>Alaska</v>
      </c>
      <c r="H9" s="23">
        <v>106.583333333333</v>
      </c>
      <c r="I9" s="23">
        <v>19.1666666666667</v>
      </c>
      <c r="J9" s="244">
        <v>63.0833333333333</v>
      </c>
    </row>
    <row r="10" spans="1:11" ht="12.75" customHeight="1" x14ac:dyDescent="0.3">
      <c r="A10" s="41" t="s">
        <v>9</v>
      </c>
      <c r="B10" s="23">
        <v>7769.0833333333303</v>
      </c>
      <c r="C10" s="23">
        <v>5103.0833333333303</v>
      </c>
      <c r="D10" s="23">
        <v>2290.25</v>
      </c>
      <c r="E10" s="216">
        <v>318.41666666666703</v>
      </c>
      <c r="F10" s="184"/>
      <c r="G10" s="186" t="str">
        <f t="shared" si="0"/>
        <v>Arizona</v>
      </c>
      <c r="H10" s="23">
        <v>162</v>
      </c>
      <c r="I10" s="23">
        <v>21.1666666666667</v>
      </c>
      <c r="J10" s="244">
        <v>192.583333333333</v>
      </c>
    </row>
    <row r="11" spans="1:11" ht="12.75" customHeight="1" x14ac:dyDescent="0.3">
      <c r="A11" s="41" t="s">
        <v>10</v>
      </c>
      <c r="B11" s="23">
        <v>2286.6666666666702</v>
      </c>
      <c r="C11" s="23">
        <v>1050.5833333333301</v>
      </c>
      <c r="D11" s="23">
        <v>1121.6666666666699</v>
      </c>
      <c r="E11" s="216">
        <v>189.5</v>
      </c>
      <c r="F11" s="184"/>
      <c r="G11" s="186" t="str">
        <f t="shared" si="0"/>
        <v>Arkansas</v>
      </c>
      <c r="H11" s="23">
        <v>0.5</v>
      </c>
      <c r="I11" s="23">
        <v>113.916666666667</v>
      </c>
      <c r="J11" s="99">
        <v>0</v>
      </c>
    </row>
    <row r="12" spans="1:11" ht="12.75" customHeight="1" x14ac:dyDescent="0.3">
      <c r="A12" s="41" t="s">
        <v>11</v>
      </c>
      <c r="B12" s="23">
        <v>357487.75</v>
      </c>
      <c r="C12" s="23">
        <v>121773.171504945</v>
      </c>
      <c r="D12" s="23">
        <v>223250.073931141</v>
      </c>
      <c r="E12" s="216">
        <v>112741.979712272</v>
      </c>
      <c r="F12" s="184"/>
      <c r="G12" s="186" t="str">
        <f t="shared" si="0"/>
        <v>California</v>
      </c>
      <c r="H12" s="23">
        <v>9184.0826949318798</v>
      </c>
      <c r="I12" s="23">
        <v>3280.4218689831</v>
      </c>
      <c r="J12" s="99">
        <v>0</v>
      </c>
    </row>
    <row r="13" spans="1:11" ht="12.75" customHeight="1" x14ac:dyDescent="0.3">
      <c r="A13" s="41" t="s">
        <v>12</v>
      </c>
      <c r="B13" s="23">
        <v>13892.083333333299</v>
      </c>
      <c r="C13" s="23">
        <v>5279.0596272554603</v>
      </c>
      <c r="D13" s="23">
        <v>7682.0026590693296</v>
      </c>
      <c r="E13" s="216">
        <v>3061.2359567901199</v>
      </c>
      <c r="F13" s="184"/>
      <c r="G13" s="186" t="str">
        <f t="shared" si="0"/>
        <v>Colorado</v>
      </c>
      <c r="H13" s="23">
        <v>759.11403133903104</v>
      </c>
      <c r="I13" s="23">
        <v>171.907015669516</v>
      </c>
      <c r="J13" s="99">
        <v>0</v>
      </c>
    </row>
    <row r="14" spans="1:11" ht="12.75" customHeight="1" x14ac:dyDescent="0.3">
      <c r="A14" s="41" t="s">
        <v>13</v>
      </c>
      <c r="B14" s="23">
        <v>7276.4166666666697</v>
      </c>
      <c r="C14" s="23">
        <v>3855.14747548478</v>
      </c>
      <c r="D14" s="23">
        <v>3384.11303480482</v>
      </c>
      <c r="E14" s="216">
        <v>399.94096795072198</v>
      </c>
      <c r="F14" s="184"/>
      <c r="G14" s="186" t="str">
        <f t="shared" si="0"/>
        <v xml:space="preserve">Connecticut </v>
      </c>
      <c r="H14" s="23">
        <v>37.1561563770641</v>
      </c>
      <c r="I14" s="23">
        <v>0</v>
      </c>
      <c r="J14" s="99">
        <v>0</v>
      </c>
    </row>
    <row r="15" spans="1:11" ht="12.75" customHeight="1" x14ac:dyDescent="0.3">
      <c r="A15" s="41" t="s">
        <v>14</v>
      </c>
      <c r="B15" s="23">
        <v>3001.4166666666702</v>
      </c>
      <c r="C15" s="23">
        <v>2404.3333333333298</v>
      </c>
      <c r="D15" s="23">
        <v>410.75</v>
      </c>
      <c r="E15" s="216">
        <v>113.416666666667</v>
      </c>
      <c r="F15" s="184"/>
      <c r="G15" s="186" t="str">
        <f t="shared" si="0"/>
        <v>Delaware</v>
      </c>
      <c r="H15" s="23">
        <v>186.333333333333</v>
      </c>
      <c r="I15" s="23">
        <v>0</v>
      </c>
      <c r="J15" s="99">
        <v>0</v>
      </c>
    </row>
    <row r="16" spans="1:11" ht="12.75" customHeight="1" x14ac:dyDescent="0.3">
      <c r="A16" s="41" t="s">
        <v>76</v>
      </c>
      <c r="B16" s="23">
        <v>7375</v>
      </c>
      <c r="C16" s="23">
        <v>1658.2773331830699</v>
      </c>
      <c r="D16" s="23">
        <v>2479.9522886218501</v>
      </c>
      <c r="E16" s="216">
        <v>1237.01658211421</v>
      </c>
      <c r="F16" s="184"/>
      <c r="G16" s="186" t="str">
        <f t="shared" si="0"/>
        <v>District of Col.</v>
      </c>
      <c r="H16" s="23">
        <v>0</v>
      </c>
      <c r="I16" s="23">
        <v>3236.77037819508</v>
      </c>
      <c r="J16" s="99">
        <v>0</v>
      </c>
    </row>
    <row r="17" spans="1:10" ht="12.75" customHeight="1" x14ac:dyDescent="0.3">
      <c r="A17" s="41" t="s">
        <v>15</v>
      </c>
      <c r="B17" s="23">
        <v>40484.666666666701</v>
      </c>
      <c r="C17" s="23">
        <v>32983.101515151502</v>
      </c>
      <c r="D17" s="23">
        <v>5672.1585858585904</v>
      </c>
      <c r="E17" s="216">
        <v>669.93888888888898</v>
      </c>
      <c r="F17" s="184"/>
      <c r="G17" s="186" t="str">
        <f t="shared" si="0"/>
        <v>Florida</v>
      </c>
      <c r="H17" s="23">
        <v>1748.4126262626301</v>
      </c>
      <c r="I17" s="23">
        <v>80.993939393939399</v>
      </c>
      <c r="J17" s="99">
        <v>0</v>
      </c>
    </row>
    <row r="18" spans="1:10" ht="18" customHeight="1" x14ac:dyDescent="0.3">
      <c r="A18" s="41" t="s">
        <v>16</v>
      </c>
      <c r="B18" s="23">
        <v>8509.9166666666697</v>
      </c>
      <c r="C18" s="23">
        <v>7577.5833333333303</v>
      </c>
      <c r="D18" s="23">
        <v>802.66666666666697</v>
      </c>
      <c r="E18" s="216">
        <v>113.75</v>
      </c>
      <c r="F18" s="184"/>
      <c r="G18" s="186" t="str">
        <f t="shared" si="0"/>
        <v>Georgia</v>
      </c>
      <c r="H18" s="23">
        <v>119.75</v>
      </c>
      <c r="I18" s="23">
        <v>9.9166666666666696</v>
      </c>
      <c r="J18" s="99">
        <v>0</v>
      </c>
    </row>
    <row r="19" spans="1:10" ht="12.75" customHeight="1" x14ac:dyDescent="0.3">
      <c r="A19" s="41" t="s">
        <v>17</v>
      </c>
      <c r="B19" s="23">
        <v>447.75</v>
      </c>
      <c r="C19" s="23">
        <v>314.69320364280497</v>
      </c>
      <c r="D19" s="23">
        <v>124.02896472584899</v>
      </c>
      <c r="E19" s="216">
        <v>9.1061682742698995</v>
      </c>
      <c r="F19" s="184"/>
      <c r="G19" s="186" t="str">
        <f t="shared" si="0"/>
        <v>Guam</v>
      </c>
      <c r="H19" s="23">
        <v>9.0278316313458404</v>
      </c>
      <c r="I19" s="23">
        <v>0</v>
      </c>
      <c r="J19" s="99">
        <v>0</v>
      </c>
    </row>
    <row r="20" spans="1:10" ht="12.75" customHeight="1" x14ac:dyDescent="0.3">
      <c r="A20" s="41" t="s">
        <v>18</v>
      </c>
      <c r="B20" s="23">
        <v>4993.6666666666697</v>
      </c>
      <c r="C20" s="23">
        <v>1506.7062856837999</v>
      </c>
      <c r="D20" s="23">
        <v>3310.5402193052701</v>
      </c>
      <c r="E20" s="216">
        <v>518.09437863507799</v>
      </c>
      <c r="F20" s="184"/>
      <c r="G20" s="186" t="str">
        <f t="shared" si="0"/>
        <v>Hawaii</v>
      </c>
      <c r="H20" s="23">
        <v>176.42016167760499</v>
      </c>
      <c r="I20" s="23">
        <v>0</v>
      </c>
      <c r="J20" s="99">
        <v>0</v>
      </c>
    </row>
    <row r="21" spans="1:10" ht="12.75" customHeight="1" x14ac:dyDescent="0.3">
      <c r="A21" s="41" t="s">
        <v>19</v>
      </c>
      <c r="B21" s="23">
        <v>1946</v>
      </c>
      <c r="C21" s="23">
        <v>1866.0833333333301</v>
      </c>
      <c r="D21" s="23">
        <v>57.3333333333333</v>
      </c>
      <c r="E21" s="216">
        <v>31.8333333333333</v>
      </c>
      <c r="F21" s="184"/>
      <c r="G21" s="186" t="str">
        <f t="shared" si="0"/>
        <v>Idaho</v>
      </c>
      <c r="H21" s="23">
        <v>22.5833333333333</v>
      </c>
      <c r="I21" s="23">
        <v>0</v>
      </c>
      <c r="J21" s="99">
        <v>0</v>
      </c>
    </row>
    <row r="22" spans="1:10" ht="12.75" customHeight="1" x14ac:dyDescent="0.3">
      <c r="A22" s="41" t="s">
        <v>20</v>
      </c>
      <c r="B22" s="23">
        <v>10833.916666666701</v>
      </c>
      <c r="C22" s="23">
        <v>8725.5506202998004</v>
      </c>
      <c r="D22" s="23">
        <v>2010.8685793417999</v>
      </c>
      <c r="E22" s="216">
        <v>1337.2618308579699</v>
      </c>
      <c r="F22" s="184"/>
      <c r="G22" s="186" t="str">
        <f t="shared" si="0"/>
        <v>Illinois</v>
      </c>
      <c r="H22" s="23">
        <v>0</v>
      </c>
      <c r="I22" s="23">
        <v>97.497467025069895</v>
      </c>
      <c r="J22" s="99">
        <v>0</v>
      </c>
    </row>
    <row r="23" spans="1:10" ht="12.75" customHeight="1" x14ac:dyDescent="0.3">
      <c r="A23" s="41" t="s">
        <v>21</v>
      </c>
      <c r="B23" s="23">
        <v>6438.0833333333303</v>
      </c>
      <c r="C23" s="23">
        <v>3874.8959893732799</v>
      </c>
      <c r="D23" s="23">
        <v>2020.09796107804</v>
      </c>
      <c r="E23" s="216">
        <v>336.337654439537</v>
      </c>
      <c r="F23" s="184"/>
      <c r="G23" s="186" t="str">
        <f t="shared" si="0"/>
        <v>Indiana</v>
      </c>
      <c r="H23" s="23">
        <v>542.67271621535099</v>
      </c>
      <c r="I23" s="23">
        <v>0.41666666666667002</v>
      </c>
      <c r="J23" s="99">
        <v>0</v>
      </c>
    </row>
    <row r="24" spans="1:10" ht="12.75" customHeight="1" x14ac:dyDescent="0.3">
      <c r="A24" s="41" t="s">
        <v>22</v>
      </c>
      <c r="B24" s="23">
        <v>8267.5</v>
      </c>
      <c r="C24" s="23">
        <v>3709</v>
      </c>
      <c r="D24" s="23">
        <v>2918.4166666666702</v>
      </c>
      <c r="E24" s="216">
        <v>578.75</v>
      </c>
      <c r="F24" s="184"/>
      <c r="G24" s="186" t="str">
        <f t="shared" si="0"/>
        <v>Iowa</v>
      </c>
      <c r="H24" s="23">
        <v>542.58333333333303</v>
      </c>
      <c r="I24" s="23">
        <v>0</v>
      </c>
      <c r="J24" s="99">
        <v>0</v>
      </c>
    </row>
    <row r="25" spans="1:10" ht="12.75" customHeight="1" x14ac:dyDescent="0.3">
      <c r="A25" s="41" t="s">
        <v>23</v>
      </c>
      <c r="B25" s="23">
        <v>4072.8333333333298</v>
      </c>
      <c r="C25" s="23">
        <v>1705.5739764459199</v>
      </c>
      <c r="D25" s="23">
        <v>1953.71943211247</v>
      </c>
      <c r="E25" s="216">
        <v>598.97174692728197</v>
      </c>
      <c r="F25" s="184"/>
      <c r="G25" s="186" t="str">
        <f t="shared" si="0"/>
        <v>Kansas</v>
      </c>
      <c r="H25" s="23">
        <v>413.53992477494199</v>
      </c>
      <c r="I25" s="23">
        <v>0</v>
      </c>
      <c r="J25" s="99">
        <v>0</v>
      </c>
    </row>
    <row r="26" spans="1:10" ht="12.75" customHeight="1" x14ac:dyDescent="0.3">
      <c r="A26" s="41" t="s">
        <v>24</v>
      </c>
      <c r="B26" s="23">
        <v>15641.916666666701</v>
      </c>
      <c r="C26" s="23">
        <v>11906.416666666701</v>
      </c>
      <c r="D26" s="23">
        <v>3139.4166666666702</v>
      </c>
      <c r="E26" s="216">
        <v>1287.5</v>
      </c>
      <c r="F26" s="184"/>
      <c r="G26" s="186" t="str">
        <f t="shared" si="0"/>
        <v>Kentucky</v>
      </c>
      <c r="H26" s="23">
        <v>451.25</v>
      </c>
      <c r="I26" s="23">
        <v>144.833333333333</v>
      </c>
      <c r="J26" s="99">
        <v>0</v>
      </c>
    </row>
    <row r="27" spans="1:10" ht="12.75" customHeight="1" x14ac:dyDescent="0.3">
      <c r="A27" s="41" t="s">
        <v>25</v>
      </c>
      <c r="B27" s="23">
        <v>3631.75</v>
      </c>
      <c r="C27" s="23">
        <v>2295.3333333333298</v>
      </c>
      <c r="D27" s="23">
        <v>1283.3333333333301</v>
      </c>
      <c r="E27" s="216">
        <v>49.8333333333333</v>
      </c>
      <c r="F27" s="184"/>
      <c r="G27" s="186" t="str">
        <f t="shared" si="0"/>
        <v>Louisiana</v>
      </c>
      <c r="H27" s="23">
        <v>53.0833333333333</v>
      </c>
      <c r="I27" s="23">
        <v>0</v>
      </c>
      <c r="J27" s="99">
        <v>0</v>
      </c>
    </row>
    <row r="28" spans="1:10" ht="18" customHeight="1" x14ac:dyDescent="0.3">
      <c r="A28" s="41" t="s">
        <v>26</v>
      </c>
      <c r="B28" s="23">
        <v>13788.666666666701</v>
      </c>
      <c r="C28" s="23">
        <v>1484.9166666666699</v>
      </c>
      <c r="D28" s="23">
        <v>12183.25</v>
      </c>
      <c r="E28" s="216">
        <v>10190</v>
      </c>
      <c r="F28" s="184"/>
      <c r="G28" s="186" t="str">
        <f t="shared" si="0"/>
        <v>Maine</v>
      </c>
      <c r="H28" s="23">
        <v>105.416666666667</v>
      </c>
      <c r="I28" s="23">
        <v>15.0833333333333</v>
      </c>
      <c r="J28" s="99">
        <v>0</v>
      </c>
    </row>
    <row r="29" spans="1:10" ht="12.75" customHeight="1" x14ac:dyDescent="0.3">
      <c r="A29" s="41" t="s">
        <v>27</v>
      </c>
      <c r="B29" s="23">
        <v>20448.083333333299</v>
      </c>
      <c r="C29" s="23">
        <v>8232.7878220764906</v>
      </c>
      <c r="D29" s="23">
        <v>10817.191996596101</v>
      </c>
      <c r="E29" s="216">
        <v>1226.14975273697</v>
      </c>
      <c r="F29" s="184"/>
      <c r="G29" s="186" t="str">
        <f t="shared" si="0"/>
        <v>Maryland</v>
      </c>
      <c r="H29" s="23">
        <v>1398.1035146607201</v>
      </c>
      <c r="I29" s="23">
        <v>0</v>
      </c>
      <c r="J29" s="99">
        <v>0</v>
      </c>
    </row>
    <row r="30" spans="1:10" ht="12.75" customHeight="1" x14ac:dyDescent="0.3">
      <c r="A30" s="41" t="s">
        <v>28</v>
      </c>
      <c r="B30" s="23">
        <v>47784.833333333299</v>
      </c>
      <c r="C30" s="23">
        <v>11879.604500346501</v>
      </c>
      <c r="D30" s="23">
        <v>34372.918756855099</v>
      </c>
      <c r="E30" s="216">
        <v>19684.763686590999</v>
      </c>
      <c r="F30" s="184"/>
      <c r="G30" s="186" t="str">
        <f t="shared" si="0"/>
        <v>Massachusetts</v>
      </c>
      <c r="H30" s="23">
        <v>1296.97159459457</v>
      </c>
      <c r="I30" s="23">
        <v>235.338481537154</v>
      </c>
      <c r="J30" s="99">
        <v>0</v>
      </c>
    </row>
    <row r="31" spans="1:10" ht="12.75" customHeight="1" x14ac:dyDescent="0.3">
      <c r="A31" s="41" t="s">
        <v>29</v>
      </c>
      <c r="B31" s="23">
        <v>13584.75</v>
      </c>
      <c r="C31" s="23">
        <v>6795.0492238562101</v>
      </c>
      <c r="D31" s="23">
        <v>4782.1109304298598</v>
      </c>
      <c r="E31" s="216">
        <v>1069.54735419809</v>
      </c>
      <c r="F31" s="184"/>
      <c r="G31" s="186" t="str">
        <f t="shared" si="0"/>
        <v>Michigan</v>
      </c>
      <c r="H31" s="23">
        <v>2007.5898457139299</v>
      </c>
      <c r="I31" s="23">
        <v>0</v>
      </c>
      <c r="J31" s="99">
        <v>0</v>
      </c>
    </row>
    <row r="32" spans="1:10" ht="12.75" customHeight="1" x14ac:dyDescent="0.3">
      <c r="A32" s="41" t="s">
        <v>30</v>
      </c>
      <c r="B32" s="23">
        <v>15055.916666666701</v>
      </c>
      <c r="C32" s="23">
        <v>6979.6666666666697</v>
      </c>
      <c r="D32" s="23">
        <v>6257.1666666666697</v>
      </c>
      <c r="E32" s="216">
        <v>1391.25</v>
      </c>
      <c r="F32" s="184"/>
      <c r="G32" s="186" t="str">
        <f t="shared" si="0"/>
        <v>Minnesota</v>
      </c>
      <c r="H32" s="23">
        <v>1522</v>
      </c>
      <c r="I32" s="23">
        <v>141.166666666667</v>
      </c>
      <c r="J32" s="244">
        <v>155.916666666667</v>
      </c>
    </row>
    <row r="33" spans="1:10" ht="12.75" customHeight="1" x14ac:dyDescent="0.3">
      <c r="A33" s="41" t="s">
        <v>31</v>
      </c>
      <c r="B33" s="23">
        <v>2665.25</v>
      </c>
      <c r="C33" s="23">
        <v>1871.84510575995</v>
      </c>
      <c r="D33" s="23">
        <v>529.507029490685</v>
      </c>
      <c r="E33" s="216">
        <v>222.092533718645</v>
      </c>
      <c r="F33" s="184"/>
      <c r="G33" s="186" t="str">
        <f t="shared" si="0"/>
        <v>Mississippi</v>
      </c>
      <c r="H33" s="23">
        <v>259.22594253935398</v>
      </c>
      <c r="I33" s="23">
        <v>0</v>
      </c>
      <c r="J33" s="244">
        <v>4.6719222100163798</v>
      </c>
    </row>
    <row r="34" spans="1:10" ht="12.75" customHeight="1" x14ac:dyDescent="0.3">
      <c r="A34" s="41" t="s">
        <v>32</v>
      </c>
      <c r="B34" s="23">
        <v>9702.5833333333394</v>
      </c>
      <c r="C34" s="23">
        <v>3743.30117118421</v>
      </c>
      <c r="D34" s="23">
        <v>5564.2052842663597</v>
      </c>
      <c r="E34" s="216">
        <v>920.66467812156395</v>
      </c>
      <c r="F34" s="184"/>
      <c r="G34" s="186" t="str">
        <f t="shared" si="0"/>
        <v>Missouri</v>
      </c>
      <c r="H34" s="23">
        <v>140.27450617746999</v>
      </c>
      <c r="I34" s="23">
        <v>254.80237170529799</v>
      </c>
      <c r="J34" s="244">
        <v>0</v>
      </c>
    </row>
    <row r="35" spans="1:10" ht="12.75" customHeight="1" x14ac:dyDescent="0.3">
      <c r="A35" s="41" t="s">
        <v>33</v>
      </c>
      <c r="B35" s="23">
        <v>2993.1666666666702</v>
      </c>
      <c r="C35" s="23">
        <v>1564.8333333333301</v>
      </c>
      <c r="D35" s="23">
        <v>1064.3333333333301</v>
      </c>
      <c r="E35" s="216">
        <v>383.41666666666703</v>
      </c>
      <c r="F35" s="184"/>
      <c r="G35" s="186" t="str">
        <f t="shared" si="0"/>
        <v>Montana</v>
      </c>
      <c r="H35" s="23">
        <v>36.9166666666667</v>
      </c>
      <c r="I35" s="23">
        <v>0</v>
      </c>
      <c r="J35" s="244">
        <v>327.08333333333297</v>
      </c>
    </row>
    <row r="36" spans="1:10" ht="12.75" customHeight="1" x14ac:dyDescent="0.3">
      <c r="A36" s="41" t="s">
        <v>34</v>
      </c>
      <c r="B36" s="23">
        <v>4587.9166666666697</v>
      </c>
      <c r="C36" s="23">
        <v>2607.0505464419298</v>
      </c>
      <c r="D36" s="23">
        <v>1528.5631125992099</v>
      </c>
      <c r="E36" s="216">
        <v>146.01117387551801</v>
      </c>
      <c r="F36" s="184"/>
      <c r="G36" s="186" t="str">
        <f t="shared" si="0"/>
        <v>Nebraska</v>
      </c>
      <c r="H36" s="23">
        <v>452.30300762552298</v>
      </c>
      <c r="I36" s="23">
        <v>0</v>
      </c>
      <c r="J36" s="99">
        <v>0</v>
      </c>
    </row>
    <row r="37" spans="1:10" ht="12.75" customHeight="1" x14ac:dyDescent="0.3">
      <c r="A37" s="41" t="s">
        <v>35</v>
      </c>
      <c r="B37" s="23">
        <v>7823.9166666666697</v>
      </c>
      <c r="C37" s="23">
        <v>3615.0203541496899</v>
      </c>
      <c r="D37" s="23">
        <v>3946.1899132516801</v>
      </c>
      <c r="E37" s="216">
        <v>1044.7783907907501</v>
      </c>
      <c r="F37" s="184"/>
      <c r="G37" s="186" t="str">
        <f t="shared" si="0"/>
        <v>Nevada</v>
      </c>
      <c r="H37" s="23">
        <v>262.706399265301</v>
      </c>
      <c r="I37" s="23">
        <v>0</v>
      </c>
      <c r="J37" s="99">
        <v>0</v>
      </c>
    </row>
    <row r="38" spans="1:10" ht="18" customHeight="1" x14ac:dyDescent="0.3">
      <c r="A38" s="41" t="s">
        <v>36</v>
      </c>
      <c r="B38" s="23">
        <v>5047.9166666666697</v>
      </c>
      <c r="C38" s="23">
        <v>2043.6666666666699</v>
      </c>
      <c r="D38" s="23">
        <v>2750.1666666666702</v>
      </c>
      <c r="E38" s="216">
        <v>1526.6666666666699</v>
      </c>
      <c r="F38" s="184"/>
      <c r="G38" s="186" t="str">
        <f t="shared" si="0"/>
        <v>New Hampshire</v>
      </c>
      <c r="H38" s="23">
        <v>200.75</v>
      </c>
      <c r="I38" s="23">
        <v>53.3333333333333</v>
      </c>
      <c r="J38" s="99">
        <v>0</v>
      </c>
    </row>
    <row r="39" spans="1:10" ht="12.75" customHeight="1" x14ac:dyDescent="0.3">
      <c r="A39" s="41" t="s">
        <v>37</v>
      </c>
      <c r="B39" s="23">
        <v>9318.6666666666697</v>
      </c>
      <c r="C39" s="23">
        <v>3704.25</v>
      </c>
      <c r="D39" s="23">
        <v>4840.5</v>
      </c>
      <c r="E39" s="216">
        <v>750.16666666666697</v>
      </c>
      <c r="F39" s="184"/>
      <c r="G39" s="186" t="str">
        <f t="shared" si="0"/>
        <v>New Jersey</v>
      </c>
      <c r="H39" s="23">
        <v>490.5</v>
      </c>
      <c r="I39" s="23">
        <v>283.41666666666703</v>
      </c>
      <c r="J39" s="99">
        <v>0</v>
      </c>
    </row>
    <row r="40" spans="1:10" ht="12.75" customHeight="1" x14ac:dyDescent="0.3">
      <c r="A40" s="41" t="s">
        <v>38</v>
      </c>
      <c r="B40" s="23">
        <v>10589.333333333299</v>
      </c>
      <c r="C40" s="23">
        <v>4731.4414696862204</v>
      </c>
      <c r="D40" s="23">
        <v>5178.7980018265198</v>
      </c>
      <c r="E40" s="216">
        <v>1240.8156562606</v>
      </c>
      <c r="F40" s="184"/>
      <c r="G40" s="186" t="str">
        <f t="shared" si="0"/>
        <v>New Mexico</v>
      </c>
      <c r="H40" s="23">
        <v>373.29598549717798</v>
      </c>
      <c r="I40" s="23">
        <v>305.797876323418</v>
      </c>
      <c r="J40" s="99">
        <v>0</v>
      </c>
    </row>
    <row r="41" spans="1:10" ht="12.75" customHeight="1" x14ac:dyDescent="0.3">
      <c r="A41" s="41" t="s">
        <v>39</v>
      </c>
      <c r="B41" s="23">
        <v>114923.16666666701</v>
      </c>
      <c r="C41" s="23">
        <v>39409.239477373099</v>
      </c>
      <c r="D41" s="23">
        <v>73788.439903263396</v>
      </c>
      <c r="E41" s="216">
        <v>12909.295409295801</v>
      </c>
      <c r="F41" s="184"/>
      <c r="G41" s="186" t="str">
        <f t="shared" si="0"/>
        <v>New York</v>
      </c>
      <c r="H41" s="23">
        <v>794.95713981786503</v>
      </c>
      <c r="I41" s="23">
        <v>930.53014621231</v>
      </c>
      <c r="J41" s="99">
        <v>0</v>
      </c>
    </row>
    <row r="42" spans="1:10" ht="12.75" customHeight="1" x14ac:dyDescent="0.3">
      <c r="A42" s="41" t="s">
        <v>40</v>
      </c>
      <c r="B42" s="23">
        <v>13929.583333333299</v>
      </c>
      <c r="C42" s="23">
        <v>9940.8132741487407</v>
      </c>
      <c r="D42" s="23">
        <v>3496.7343615556501</v>
      </c>
      <c r="E42" s="216">
        <v>339.496043438117</v>
      </c>
      <c r="F42" s="184"/>
      <c r="G42" s="186" t="str">
        <f t="shared" si="0"/>
        <v>North Carolina</v>
      </c>
      <c r="H42" s="23">
        <v>492.03569762894301</v>
      </c>
      <c r="I42" s="23">
        <v>0</v>
      </c>
      <c r="J42" s="99">
        <v>0</v>
      </c>
    </row>
    <row r="43" spans="1:10" ht="12.75" customHeight="1" x14ac:dyDescent="0.3">
      <c r="A43" s="41" t="s">
        <v>41</v>
      </c>
      <c r="B43" s="23">
        <v>972.08333333333405</v>
      </c>
      <c r="C43" s="23">
        <v>509.84950461420999</v>
      </c>
      <c r="D43" s="23">
        <v>321.086976970401</v>
      </c>
      <c r="E43" s="216">
        <v>99.713260726980295</v>
      </c>
      <c r="F43" s="184"/>
      <c r="G43" s="186" t="str">
        <f t="shared" si="0"/>
        <v>North Dakota</v>
      </c>
      <c r="H43" s="23">
        <v>18.838943695975701</v>
      </c>
      <c r="I43" s="23">
        <v>42.778471572703602</v>
      </c>
      <c r="J43" s="244">
        <v>79.5294364800436</v>
      </c>
    </row>
    <row r="44" spans="1:10" ht="12.75" customHeight="1" x14ac:dyDescent="0.3">
      <c r="A44" s="41" t="s">
        <v>42</v>
      </c>
      <c r="B44" s="23">
        <v>52038</v>
      </c>
      <c r="C44" s="23">
        <v>42507.516509823901</v>
      </c>
      <c r="D44" s="23">
        <v>7788.0057964110702</v>
      </c>
      <c r="E44" s="216">
        <v>2186.86406870564</v>
      </c>
      <c r="F44" s="184"/>
      <c r="G44" s="186" t="str">
        <f t="shared" si="0"/>
        <v>Ohio</v>
      </c>
      <c r="H44" s="23">
        <v>1742.4776937650499</v>
      </c>
      <c r="I44" s="23">
        <v>0</v>
      </c>
      <c r="J44" s="99">
        <v>0</v>
      </c>
    </row>
    <row r="45" spans="1:10" ht="12.75" customHeight="1" x14ac:dyDescent="0.3">
      <c r="A45" s="41" t="s">
        <v>43</v>
      </c>
      <c r="B45" s="23">
        <v>5635.3333333333303</v>
      </c>
      <c r="C45" s="23">
        <v>3915.73360673652</v>
      </c>
      <c r="D45" s="23">
        <v>1385.2832852129</v>
      </c>
      <c r="E45" s="216">
        <v>335.79555740772201</v>
      </c>
      <c r="F45" s="184"/>
      <c r="G45" s="186" t="str">
        <f t="shared" si="0"/>
        <v>Oklahoma</v>
      </c>
      <c r="H45" s="23">
        <v>334.23283124405998</v>
      </c>
      <c r="I45" s="23">
        <v>8.3610139860140001E-2</v>
      </c>
      <c r="J45" s="99">
        <v>0</v>
      </c>
    </row>
    <row r="46" spans="1:10" ht="12.75" customHeight="1" x14ac:dyDescent="0.3">
      <c r="A46" s="41" t="s">
        <v>44</v>
      </c>
      <c r="B46" s="23">
        <v>33909.416666666701</v>
      </c>
      <c r="C46" s="23">
        <v>5226.7855970969904</v>
      </c>
      <c r="D46" s="23">
        <v>27140.265434175399</v>
      </c>
      <c r="E46" s="216">
        <v>16300.157505138201</v>
      </c>
      <c r="F46" s="184"/>
      <c r="G46" s="186" t="str">
        <f t="shared" si="0"/>
        <v>Oregon</v>
      </c>
      <c r="H46" s="23">
        <v>1480.3656353943099</v>
      </c>
      <c r="I46" s="23">
        <v>62</v>
      </c>
      <c r="J46" s="99">
        <v>0</v>
      </c>
    </row>
    <row r="47" spans="1:10" ht="12.75" customHeight="1" x14ac:dyDescent="0.3">
      <c r="A47" s="41" t="s">
        <v>45</v>
      </c>
      <c r="B47" s="23">
        <v>36085.75</v>
      </c>
      <c r="C47" s="23">
        <v>14905.055306272699</v>
      </c>
      <c r="D47" s="23">
        <v>17933.9078279491</v>
      </c>
      <c r="E47" s="216">
        <v>2727.6721708254099</v>
      </c>
      <c r="F47" s="184"/>
      <c r="G47" s="186" t="str">
        <f t="shared" si="0"/>
        <v>Pennsylvania</v>
      </c>
      <c r="H47" s="23">
        <v>3043.9879115986801</v>
      </c>
      <c r="I47" s="23">
        <v>202.798954179568</v>
      </c>
      <c r="J47" s="99">
        <v>0</v>
      </c>
    </row>
    <row r="48" spans="1:10" ht="18" customHeight="1" x14ac:dyDescent="0.3">
      <c r="A48" s="41" t="s">
        <v>46</v>
      </c>
      <c r="B48" s="23">
        <v>4251.5833333333303</v>
      </c>
      <c r="C48" s="23">
        <v>417.31507292807999</v>
      </c>
      <c r="D48" s="23">
        <v>3728.8548402251099</v>
      </c>
      <c r="E48" s="216">
        <v>253.726153862068</v>
      </c>
      <c r="F48" s="184"/>
      <c r="G48" s="186" t="str">
        <f t="shared" si="0"/>
        <v>Puerto Rico</v>
      </c>
      <c r="H48" s="23">
        <v>63.322190282932397</v>
      </c>
      <c r="I48" s="23">
        <v>42.091229897212997</v>
      </c>
      <c r="J48" s="99">
        <v>0</v>
      </c>
    </row>
    <row r="49" spans="1:10" ht="12.75" customHeight="1" x14ac:dyDescent="0.3">
      <c r="A49" s="41" t="s">
        <v>47</v>
      </c>
      <c r="B49" s="23">
        <v>3492.4166666666702</v>
      </c>
      <c r="C49" s="23">
        <v>924.896165555273</v>
      </c>
      <c r="D49" s="23">
        <v>2393.98853082409</v>
      </c>
      <c r="E49" s="216">
        <v>168.21696468302699</v>
      </c>
      <c r="F49" s="184"/>
      <c r="G49" s="186" t="str">
        <f t="shared" si="0"/>
        <v>Rhode Island</v>
      </c>
      <c r="H49" s="23">
        <v>155.44717816477001</v>
      </c>
      <c r="I49" s="23">
        <v>18.0847921225383</v>
      </c>
      <c r="J49" s="99">
        <v>0</v>
      </c>
    </row>
    <row r="50" spans="1:10" ht="12.75" customHeight="1" x14ac:dyDescent="0.3">
      <c r="A50" s="41" t="s">
        <v>48</v>
      </c>
      <c r="B50" s="23">
        <v>7830</v>
      </c>
      <c r="C50" s="23">
        <v>5246.0420767350797</v>
      </c>
      <c r="D50" s="23">
        <v>2096.0348868047799</v>
      </c>
      <c r="E50" s="216">
        <v>407.68721866231698</v>
      </c>
      <c r="F50" s="184"/>
      <c r="G50" s="186" t="str">
        <f t="shared" si="0"/>
        <v>South Carolina</v>
      </c>
      <c r="H50" s="23">
        <v>487.92303646013801</v>
      </c>
      <c r="I50" s="23">
        <v>0</v>
      </c>
      <c r="J50" s="99">
        <v>0</v>
      </c>
    </row>
    <row r="51" spans="1:10" ht="12.75" customHeight="1" x14ac:dyDescent="0.3">
      <c r="A51" s="41" t="s">
        <v>49</v>
      </c>
      <c r="B51" s="23">
        <v>2802.4166666666702</v>
      </c>
      <c r="C51" s="23">
        <v>2418.9976026423901</v>
      </c>
      <c r="D51" s="23">
        <v>297.23668571845002</v>
      </c>
      <c r="E51" s="216">
        <v>158.355988529802</v>
      </c>
      <c r="F51" s="184"/>
      <c r="G51" s="186" t="str">
        <f t="shared" si="0"/>
        <v>South Dakota</v>
      </c>
      <c r="H51" s="23">
        <v>86.182378305830696</v>
      </c>
      <c r="I51" s="23">
        <v>0</v>
      </c>
      <c r="J51" s="99">
        <v>0</v>
      </c>
    </row>
    <row r="52" spans="1:10" ht="12.75" customHeight="1" x14ac:dyDescent="0.3">
      <c r="A52" s="41" t="s">
        <v>50</v>
      </c>
      <c r="B52" s="23">
        <v>17310.083333333299</v>
      </c>
      <c r="C52" s="23">
        <v>11146.028180155199</v>
      </c>
      <c r="D52" s="23">
        <v>5052.7868750274602</v>
      </c>
      <c r="E52" s="216">
        <v>1727.57630040545</v>
      </c>
      <c r="F52" s="184"/>
      <c r="G52" s="186" t="str">
        <f t="shared" si="0"/>
        <v>Tennessee</v>
      </c>
      <c r="H52" s="23">
        <v>1111.2682781506801</v>
      </c>
      <c r="I52" s="23">
        <v>0</v>
      </c>
      <c r="J52" s="99">
        <v>0</v>
      </c>
    </row>
    <row r="53" spans="1:10" ht="12.75" customHeight="1" x14ac:dyDescent="0.3">
      <c r="A53" s="41" t="s">
        <v>51</v>
      </c>
      <c r="B53" s="23">
        <v>20836.833333333299</v>
      </c>
      <c r="C53" s="23">
        <v>13500.894576561401</v>
      </c>
      <c r="D53" s="23">
        <v>6846.72546571987</v>
      </c>
      <c r="E53" s="216">
        <v>699.626066259955</v>
      </c>
      <c r="F53" s="184"/>
      <c r="G53" s="186" t="str">
        <f t="shared" si="0"/>
        <v>Texas</v>
      </c>
      <c r="H53" s="23">
        <v>489.21329105210998</v>
      </c>
      <c r="I53" s="23">
        <v>0</v>
      </c>
      <c r="J53" s="99">
        <v>0</v>
      </c>
    </row>
    <row r="54" spans="1:10" ht="12.75" customHeight="1" x14ac:dyDescent="0.3">
      <c r="A54" s="41" t="s">
        <v>52</v>
      </c>
      <c r="B54" s="23">
        <v>2946.25</v>
      </c>
      <c r="C54" s="23">
        <v>1751.38658137581</v>
      </c>
      <c r="D54" s="23">
        <v>1034.1568342266401</v>
      </c>
      <c r="E54" s="216">
        <v>135.335833896434</v>
      </c>
      <c r="F54" s="184"/>
      <c r="G54" s="186" t="str">
        <f t="shared" si="0"/>
        <v>Utah</v>
      </c>
      <c r="H54" s="23">
        <v>160.70658439755101</v>
      </c>
      <c r="I54" s="23">
        <v>0</v>
      </c>
      <c r="J54" s="99">
        <v>0</v>
      </c>
    </row>
    <row r="55" spans="1:10" ht="12.75" customHeight="1" x14ac:dyDescent="0.3">
      <c r="A55" s="41" t="s">
        <v>53</v>
      </c>
      <c r="B55" s="23">
        <v>2456</v>
      </c>
      <c r="C55" s="23">
        <v>1231.8333333333301</v>
      </c>
      <c r="D55" s="23">
        <v>1051.6666666666699</v>
      </c>
      <c r="E55" s="216">
        <v>418.25</v>
      </c>
      <c r="F55" s="184"/>
      <c r="G55" s="186" t="str">
        <f t="shared" si="0"/>
        <v>Vermont</v>
      </c>
      <c r="H55" s="23">
        <v>144.5</v>
      </c>
      <c r="I55" s="23">
        <v>28</v>
      </c>
      <c r="J55" s="99">
        <v>0</v>
      </c>
    </row>
    <row r="56" spans="1:10" ht="12.75" customHeight="1" x14ac:dyDescent="0.3">
      <c r="A56" s="41" t="s">
        <v>54</v>
      </c>
      <c r="B56" s="23">
        <v>81.0833333333333</v>
      </c>
      <c r="C56" s="23">
        <v>19.4166666666667</v>
      </c>
      <c r="D56" s="23">
        <v>61.6666666666667</v>
      </c>
      <c r="E56" s="216">
        <v>2.8333333333333299</v>
      </c>
      <c r="F56" s="184"/>
      <c r="G56" s="186" t="str">
        <f t="shared" si="0"/>
        <v>Virgin Islands</v>
      </c>
      <c r="H56" s="23">
        <v>0</v>
      </c>
      <c r="I56" s="23">
        <v>0</v>
      </c>
      <c r="J56" s="99">
        <v>0</v>
      </c>
    </row>
    <row r="57" spans="1:10" ht="12.75" customHeight="1" x14ac:dyDescent="0.3">
      <c r="A57" s="41" t="s">
        <v>55</v>
      </c>
      <c r="B57" s="23">
        <v>16457.166666666701</v>
      </c>
      <c r="C57" s="23">
        <v>8137.1666666666697</v>
      </c>
      <c r="D57" s="23">
        <v>7149.0833333333303</v>
      </c>
      <c r="E57" s="216">
        <v>2070.25</v>
      </c>
      <c r="F57" s="184"/>
      <c r="G57" s="186" t="str">
        <f t="shared" si="0"/>
        <v>Virginia</v>
      </c>
      <c r="H57" s="23">
        <v>1170.9166666666699</v>
      </c>
      <c r="I57" s="23">
        <v>0</v>
      </c>
      <c r="J57" s="99">
        <v>0</v>
      </c>
    </row>
    <row r="58" spans="1:10" ht="18" customHeight="1" x14ac:dyDescent="0.3">
      <c r="A58" s="41" t="s">
        <v>56</v>
      </c>
      <c r="B58" s="23">
        <v>39412</v>
      </c>
      <c r="C58" s="23">
        <v>12393</v>
      </c>
      <c r="D58" s="23">
        <v>25118.5</v>
      </c>
      <c r="E58" s="216">
        <v>10268.416666666701</v>
      </c>
      <c r="G58" s="186" t="str">
        <f t="shared" si="0"/>
        <v>Washington</v>
      </c>
      <c r="H58" s="23">
        <v>1856.5</v>
      </c>
      <c r="I58" s="23">
        <v>44</v>
      </c>
      <c r="J58" s="99">
        <v>0</v>
      </c>
    </row>
    <row r="59" spans="1:10" ht="12.75" customHeight="1" x14ac:dyDescent="0.3">
      <c r="A59" s="41" t="s">
        <v>57</v>
      </c>
      <c r="B59" s="23">
        <v>6083.0833333333303</v>
      </c>
      <c r="C59" s="23">
        <v>4647.8041666666704</v>
      </c>
      <c r="D59" s="23">
        <v>1179.5833333333301</v>
      </c>
      <c r="E59" s="216">
        <v>304.55319444444399</v>
      </c>
      <c r="G59" s="186" t="str">
        <f t="shared" si="0"/>
        <v>West Virginia</v>
      </c>
      <c r="H59" s="23">
        <v>255.69583333333301</v>
      </c>
      <c r="I59" s="23">
        <v>0</v>
      </c>
      <c r="J59" s="99">
        <v>0</v>
      </c>
    </row>
    <row r="60" spans="1:10" ht="12.75" customHeight="1" x14ac:dyDescent="0.3">
      <c r="A60" s="41" t="s">
        <v>58</v>
      </c>
      <c r="B60" s="23">
        <v>15172.416666666701</v>
      </c>
      <c r="C60" s="23">
        <v>9908.1666666666697</v>
      </c>
      <c r="D60" s="23">
        <v>3638</v>
      </c>
      <c r="E60" s="216">
        <v>1281.6666666666699</v>
      </c>
      <c r="G60" s="186" t="str">
        <f t="shared" si="0"/>
        <v>Wisconsin</v>
      </c>
      <c r="H60" s="23">
        <v>950.91666666666697</v>
      </c>
      <c r="I60" s="23">
        <v>675.33333333333303</v>
      </c>
      <c r="J60" s="99">
        <v>0</v>
      </c>
    </row>
    <row r="61" spans="1:10" ht="12.75" customHeight="1" x14ac:dyDescent="0.3">
      <c r="A61" s="42" t="s">
        <v>59</v>
      </c>
      <c r="B61" s="24">
        <v>499.58333333333297</v>
      </c>
      <c r="C61" s="24">
        <v>255.75</v>
      </c>
      <c r="D61" s="24">
        <v>223.5</v>
      </c>
      <c r="E61" s="217">
        <v>169.833333333333</v>
      </c>
      <c r="G61" s="187" t="str">
        <f t="shared" si="0"/>
        <v>Wyoming</v>
      </c>
      <c r="H61" s="24">
        <v>6.5</v>
      </c>
      <c r="I61" s="24">
        <v>13.8333333333333</v>
      </c>
      <c r="J61" s="100">
        <v>0</v>
      </c>
    </row>
  </sheetData>
  <mergeCells count="3">
    <mergeCell ref="A1:J1"/>
    <mergeCell ref="A2:J2"/>
    <mergeCell ref="A3:J3"/>
  </mergeCells>
  <phoneticPr fontId="0" type="noConversion"/>
  <printOptions horizontalCentered="1"/>
  <pageMargins left="0.25" right="0.25" top="0.25" bottom="0.25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4"/>
  <sheetViews>
    <sheetView zoomScale="85" zoomScaleNormal="85" workbookViewId="0"/>
  </sheetViews>
  <sheetFormatPr defaultColWidth="9.08984375" defaultRowHeight="12.75" customHeight="1" x14ac:dyDescent="0.25"/>
  <cols>
    <col min="1" max="1" width="15.7265625" style="2" customWidth="1"/>
    <col min="2" max="6" width="13.6328125" style="2" customWidth="1"/>
    <col min="7" max="7" width="1.6328125" style="149" hidden="1" customWidth="1"/>
    <col min="8" max="8" width="15.6328125" style="147" hidden="1" customWidth="1"/>
    <col min="9" max="10" width="13.6328125" style="2" customWidth="1"/>
    <col min="11" max="16384" width="9.08984375" style="2"/>
  </cols>
  <sheetData>
    <row r="1" spans="1:10" s="111" customFormat="1" ht="12.75" customHeight="1" x14ac:dyDescent="0.3">
      <c r="A1" s="179" t="s">
        <v>188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111" customFormat="1" ht="12.75" customHeight="1" x14ac:dyDescent="0.3">
      <c r="A2" s="179" t="s">
        <v>220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3" x14ac:dyDescent="0.3">
      <c r="A3" s="179" t="str">
        <f>'3A'!$A$3</f>
        <v>Monthly Average, Fiscal Year 2020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s="204" customFormat="1" ht="20" customHeight="1" x14ac:dyDescent="0.25">
      <c r="A4" s="203" t="str">
        <f>'1B'!$A$4</f>
        <v>ACF-OFA: 07/21/2021</v>
      </c>
      <c r="B4" s="203"/>
      <c r="C4" s="203"/>
      <c r="D4" s="203"/>
      <c r="E4" s="203"/>
      <c r="F4" s="203"/>
      <c r="G4" s="202"/>
      <c r="H4" s="202"/>
      <c r="I4" s="203"/>
      <c r="J4" s="203"/>
    </row>
    <row r="5" spans="1:10" s="8" customFormat="1" ht="52" x14ac:dyDescent="0.3">
      <c r="B5" s="194" t="s">
        <v>84</v>
      </c>
      <c r="C5" s="210"/>
      <c r="D5" s="210"/>
      <c r="E5" s="210"/>
      <c r="F5" s="210"/>
      <c r="G5" s="184"/>
      <c r="H5" s="254"/>
      <c r="I5" s="205" t="s">
        <v>263</v>
      </c>
      <c r="J5" s="255"/>
    </row>
    <row r="6" spans="1:10" s="3" customFormat="1" ht="65" x14ac:dyDescent="0.3">
      <c r="A6" s="168" t="s">
        <v>0</v>
      </c>
      <c r="B6" s="21" t="s">
        <v>251</v>
      </c>
      <c r="C6" s="21" t="s">
        <v>85</v>
      </c>
      <c r="D6" s="21" t="s">
        <v>86</v>
      </c>
      <c r="E6" s="21" t="s">
        <v>104</v>
      </c>
      <c r="F6" s="103" t="s">
        <v>252</v>
      </c>
      <c r="G6" s="184"/>
      <c r="H6" s="212" t="str">
        <f>A6</f>
        <v>STATE</v>
      </c>
      <c r="I6" s="169" t="s">
        <v>103</v>
      </c>
      <c r="J6" s="169" t="s">
        <v>87</v>
      </c>
    </row>
    <row r="7" spans="1:10" ht="12.75" customHeight="1" x14ac:dyDescent="0.3">
      <c r="A7" s="33" t="s">
        <v>3</v>
      </c>
      <c r="B7" s="19">
        <v>53685.161333231103</v>
      </c>
      <c r="C7" s="19">
        <v>3521.1450983459099</v>
      </c>
      <c r="D7" s="37">
        <v>0</v>
      </c>
      <c r="E7" s="19">
        <v>49435.621212518701</v>
      </c>
      <c r="F7" s="106">
        <v>22611.995364598199</v>
      </c>
      <c r="G7" s="184"/>
      <c r="H7" s="185" t="str">
        <f>A7</f>
        <v>United States</v>
      </c>
      <c r="I7" s="19">
        <v>604.97835569982396</v>
      </c>
      <c r="J7" s="19">
        <v>123.416666666667</v>
      </c>
    </row>
    <row r="8" spans="1:10" ht="18" customHeight="1" x14ac:dyDescent="0.3">
      <c r="A8" s="41" t="s">
        <v>7</v>
      </c>
      <c r="B8" s="19">
        <v>28.0833333333333</v>
      </c>
      <c r="C8" s="19">
        <v>1.1666666666666701</v>
      </c>
      <c r="D8" s="37">
        <v>0</v>
      </c>
      <c r="E8" s="19">
        <v>26.0833333333333</v>
      </c>
      <c r="F8" s="106">
        <v>11.5</v>
      </c>
      <c r="G8" s="184"/>
      <c r="H8" s="186" t="str">
        <f t="shared" ref="H8:H61" si="0">A8</f>
        <v>Alabama</v>
      </c>
      <c r="I8" s="37">
        <v>0.83333333333333004</v>
      </c>
      <c r="J8" s="37">
        <v>0</v>
      </c>
    </row>
    <row r="9" spans="1:10" ht="12.75" customHeight="1" x14ac:dyDescent="0.3">
      <c r="A9" s="41" t="s">
        <v>8</v>
      </c>
      <c r="B9" s="19">
        <v>275.41666666666703</v>
      </c>
      <c r="C9" s="19">
        <v>29.5833333333333</v>
      </c>
      <c r="D9" s="37">
        <v>0</v>
      </c>
      <c r="E9" s="19">
        <v>222.833333333333</v>
      </c>
      <c r="F9" s="106">
        <v>111.166666666667</v>
      </c>
      <c r="G9" s="184"/>
      <c r="H9" s="186" t="str">
        <f t="shared" si="0"/>
        <v>Alaska</v>
      </c>
      <c r="I9" s="19">
        <v>4</v>
      </c>
      <c r="J9" s="19">
        <v>19</v>
      </c>
    </row>
    <row r="10" spans="1:10" ht="12.75" customHeight="1" x14ac:dyDescent="0.3">
      <c r="A10" s="41" t="s">
        <v>9</v>
      </c>
      <c r="B10" s="19">
        <v>228.25</v>
      </c>
      <c r="C10" s="19">
        <v>28.8333333333333</v>
      </c>
      <c r="D10" s="37">
        <v>0</v>
      </c>
      <c r="E10" s="19">
        <v>185.916666666667</v>
      </c>
      <c r="F10" s="106">
        <v>27.9166666666667</v>
      </c>
      <c r="G10" s="184"/>
      <c r="H10" s="186" t="str">
        <f t="shared" si="0"/>
        <v>Arizona</v>
      </c>
      <c r="I10" s="19">
        <v>0.41666666666667002</v>
      </c>
      <c r="J10" s="19">
        <v>13.0833333333333</v>
      </c>
    </row>
    <row r="11" spans="1:10" ht="12.75" customHeight="1" x14ac:dyDescent="0.3">
      <c r="A11" s="41" t="s">
        <v>10</v>
      </c>
      <c r="B11" s="19">
        <v>68.9166666666667</v>
      </c>
      <c r="C11" s="19">
        <v>10.8333333333333</v>
      </c>
      <c r="D11" s="37">
        <v>0</v>
      </c>
      <c r="E11" s="19">
        <v>53.9166666666667</v>
      </c>
      <c r="F11" s="106">
        <v>8.5833333333333393</v>
      </c>
      <c r="G11" s="184"/>
      <c r="H11" s="186" t="str">
        <f t="shared" si="0"/>
        <v>Arkansas</v>
      </c>
      <c r="I11" s="37">
        <v>4.1666666666666696</v>
      </c>
      <c r="J11" s="37">
        <v>0</v>
      </c>
    </row>
    <row r="12" spans="1:10" ht="12.75" customHeight="1" x14ac:dyDescent="0.3">
      <c r="A12" s="41" t="s">
        <v>11</v>
      </c>
      <c r="B12" s="19">
        <v>26317.680827136501</v>
      </c>
      <c r="C12" s="19">
        <v>442.49254207359297</v>
      </c>
      <c r="D12" s="37">
        <v>0</v>
      </c>
      <c r="E12" s="19">
        <v>25363.605151463202</v>
      </c>
      <c r="F12" s="106">
        <v>6672.2007860982603</v>
      </c>
      <c r="G12" s="184"/>
      <c r="H12" s="186" t="str">
        <f t="shared" si="0"/>
        <v>California</v>
      </c>
      <c r="I12" s="37">
        <v>511.583133599777</v>
      </c>
      <c r="J12" s="37">
        <v>0</v>
      </c>
    </row>
    <row r="13" spans="1:10" ht="12.75" customHeight="1" x14ac:dyDescent="0.3">
      <c r="A13" s="41" t="s">
        <v>12</v>
      </c>
      <c r="B13" s="37">
        <v>0</v>
      </c>
      <c r="C13" s="37">
        <v>0</v>
      </c>
      <c r="D13" s="37">
        <v>0</v>
      </c>
      <c r="E13" s="37">
        <v>0</v>
      </c>
      <c r="F13" s="213">
        <v>0</v>
      </c>
      <c r="G13" s="184"/>
      <c r="H13" s="186" t="str">
        <f t="shared" si="0"/>
        <v>Colorado</v>
      </c>
      <c r="I13" s="37">
        <v>0</v>
      </c>
      <c r="J13" s="37">
        <v>0</v>
      </c>
    </row>
    <row r="14" spans="1:10" ht="12.75" customHeight="1" x14ac:dyDescent="0.3">
      <c r="A14" s="41" t="s">
        <v>227</v>
      </c>
      <c r="B14" s="37">
        <v>0</v>
      </c>
      <c r="C14" s="37">
        <v>0</v>
      </c>
      <c r="D14" s="37">
        <v>0</v>
      </c>
      <c r="E14" s="37">
        <v>0</v>
      </c>
      <c r="F14" s="213">
        <v>0</v>
      </c>
      <c r="G14" s="184"/>
      <c r="H14" s="186" t="str">
        <f t="shared" si="0"/>
        <v>Connecticut *</v>
      </c>
      <c r="I14" s="37">
        <v>0</v>
      </c>
      <c r="J14" s="37">
        <v>0</v>
      </c>
    </row>
    <row r="15" spans="1:10" ht="12.75" customHeight="1" x14ac:dyDescent="0.3">
      <c r="A15" s="41" t="s">
        <v>228</v>
      </c>
      <c r="B15" s="19">
        <v>14.0833333333333</v>
      </c>
      <c r="C15" s="19">
        <v>14.0833333333333</v>
      </c>
      <c r="D15" s="37">
        <v>0</v>
      </c>
      <c r="E15" s="44">
        <v>0</v>
      </c>
      <c r="F15" s="213">
        <v>0</v>
      </c>
      <c r="G15" s="184"/>
      <c r="H15" s="186" t="str">
        <f t="shared" si="0"/>
        <v>Delaware*</v>
      </c>
      <c r="I15" s="37">
        <v>0</v>
      </c>
      <c r="J15" s="37">
        <v>0</v>
      </c>
    </row>
    <row r="16" spans="1:10" ht="12.75" customHeight="1" x14ac:dyDescent="0.3">
      <c r="A16" s="41" t="s">
        <v>229</v>
      </c>
      <c r="B16" s="37">
        <v>0</v>
      </c>
      <c r="C16" s="37">
        <v>0</v>
      </c>
      <c r="D16" s="37">
        <v>0</v>
      </c>
      <c r="E16" s="44">
        <v>0</v>
      </c>
      <c r="F16" s="213">
        <v>0</v>
      </c>
      <c r="G16" s="184"/>
      <c r="H16" s="186" t="str">
        <f t="shared" si="0"/>
        <v>District of Col.*</v>
      </c>
      <c r="I16" s="37">
        <v>0</v>
      </c>
      <c r="J16" s="37">
        <v>0</v>
      </c>
    </row>
    <row r="17" spans="1:10" ht="12.75" customHeight="1" x14ac:dyDescent="0.3">
      <c r="A17" s="41" t="s">
        <v>15</v>
      </c>
      <c r="B17" s="19">
        <v>793.84393939393999</v>
      </c>
      <c r="C17" s="19">
        <v>20.4984848484848</v>
      </c>
      <c r="D17" s="37">
        <v>0</v>
      </c>
      <c r="E17" s="19">
        <v>772.46060606060598</v>
      </c>
      <c r="F17" s="106">
        <v>35.739393939393899</v>
      </c>
      <c r="G17" s="184"/>
      <c r="H17" s="186" t="str">
        <f t="shared" si="0"/>
        <v>Florida</v>
      </c>
      <c r="I17" s="37">
        <v>0.88484848484848</v>
      </c>
      <c r="J17" s="37">
        <v>0</v>
      </c>
    </row>
    <row r="18" spans="1:10" ht="18" customHeight="1" x14ac:dyDescent="0.3">
      <c r="A18" s="41" t="s">
        <v>230</v>
      </c>
      <c r="B18" s="37">
        <v>0</v>
      </c>
      <c r="C18" s="37">
        <v>0</v>
      </c>
      <c r="D18" s="37">
        <v>0</v>
      </c>
      <c r="E18" s="44">
        <v>0</v>
      </c>
      <c r="F18" s="213">
        <v>0</v>
      </c>
      <c r="G18" s="184"/>
      <c r="H18" s="186" t="str">
        <f t="shared" si="0"/>
        <v>Georgia*</v>
      </c>
      <c r="I18" s="37">
        <v>0</v>
      </c>
      <c r="J18" s="37">
        <v>0</v>
      </c>
    </row>
    <row r="19" spans="1:10" ht="12.75" customHeight="1" x14ac:dyDescent="0.3">
      <c r="A19" s="41" t="s">
        <v>17</v>
      </c>
      <c r="B19" s="19">
        <v>31.8429819425373</v>
      </c>
      <c r="C19" s="19">
        <v>0.75235787016512001</v>
      </c>
      <c r="D19" s="37">
        <v>0</v>
      </c>
      <c r="E19" s="19">
        <v>31.090624072372101</v>
      </c>
      <c r="F19" s="213">
        <v>0.91885057347634003</v>
      </c>
      <c r="G19" s="184"/>
      <c r="H19" s="186" t="str">
        <f t="shared" si="0"/>
        <v>Guam</v>
      </c>
      <c r="I19" s="37">
        <v>0</v>
      </c>
      <c r="J19" s="37">
        <v>0</v>
      </c>
    </row>
    <row r="20" spans="1:10" ht="12.75" customHeight="1" x14ac:dyDescent="0.3">
      <c r="A20" s="41" t="s">
        <v>18</v>
      </c>
      <c r="B20" s="19">
        <v>919.20959393842395</v>
      </c>
      <c r="C20" s="44">
        <v>0.16666666666666999</v>
      </c>
      <c r="D20" s="37">
        <v>0</v>
      </c>
      <c r="E20" s="19">
        <v>919.04292727175698</v>
      </c>
      <c r="F20" s="213">
        <v>163.17058854916999</v>
      </c>
      <c r="G20" s="184"/>
      <c r="H20" s="186" t="str">
        <f t="shared" si="0"/>
        <v>Hawaii</v>
      </c>
      <c r="I20" s="37">
        <v>0</v>
      </c>
      <c r="J20" s="37">
        <v>0</v>
      </c>
    </row>
    <row r="21" spans="1:10" ht="12.75" customHeight="1" x14ac:dyDescent="0.3">
      <c r="A21" s="41" t="s">
        <v>231</v>
      </c>
      <c r="B21" s="37">
        <v>0</v>
      </c>
      <c r="C21" s="37">
        <v>0</v>
      </c>
      <c r="D21" s="37">
        <v>0</v>
      </c>
      <c r="E21" s="44">
        <v>0</v>
      </c>
      <c r="F21" s="213">
        <v>0</v>
      </c>
      <c r="G21" s="184"/>
      <c r="H21" s="186" t="str">
        <f t="shared" si="0"/>
        <v>Idaho*</v>
      </c>
      <c r="I21" s="37">
        <v>0</v>
      </c>
      <c r="J21" s="37">
        <v>0</v>
      </c>
    </row>
    <row r="22" spans="1:10" ht="12.75" customHeight="1" x14ac:dyDescent="0.3">
      <c r="A22" s="41" t="s">
        <v>232</v>
      </c>
      <c r="B22" s="37">
        <v>0</v>
      </c>
      <c r="C22" s="37">
        <v>0</v>
      </c>
      <c r="D22" s="37">
        <v>0</v>
      </c>
      <c r="E22" s="44">
        <v>0</v>
      </c>
      <c r="F22" s="213">
        <v>0</v>
      </c>
      <c r="G22" s="184"/>
      <c r="H22" s="186" t="str">
        <f t="shared" si="0"/>
        <v>Illinois*</v>
      </c>
      <c r="I22" s="37">
        <v>0</v>
      </c>
      <c r="J22" s="37">
        <v>0</v>
      </c>
    </row>
    <row r="23" spans="1:10" ht="12.75" customHeight="1" x14ac:dyDescent="0.3">
      <c r="A23" s="41" t="s">
        <v>21</v>
      </c>
      <c r="B23" s="19">
        <v>206.41778695345999</v>
      </c>
      <c r="C23" s="19">
        <v>1.33336534152743</v>
      </c>
      <c r="D23" s="37">
        <v>0</v>
      </c>
      <c r="E23" s="19">
        <v>205.00108827859901</v>
      </c>
      <c r="F23" s="213">
        <v>40.417130785481099</v>
      </c>
      <c r="G23" s="184"/>
      <c r="H23" s="186" t="str">
        <f t="shared" si="0"/>
        <v>Indiana</v>
      </c>
      <c r="I23" s="37">
        <v>8.3333333333329998E-2</v>
      </c>
      <c r="J23" s="37">
        <v>0</v>
      </c>
    </row>
    <row r="24" spans="1:10" ht="12.75" customHeight="1" x14ac:dyDescent="0.3">
      <c r="A24" s="41" t="s">
        <v>22</v>
      </c>
      <c r="B24" s="19">
        <v>280.16666666666703</v>
      </c>
      <c r="C24" s="19">
        <v>32.4166666666667</v>
      </c>
      <c r="D24" s="37">
        <v>0</v>
      </c>
      <c r="E24" s="19">
        <v>247.75</v>
      </c>
      <c r="F24" s="213">
        <v>30.6666666666667</v>
      </c>
      <c r="G24" s="184"/>
      <c r="H24" s="186" t="str">
        <f t="shared" si="0"/>
        <v>Iowa</v>
      </c>
      <c r="I24" s="37">
        <v>0</v>
      </c>
      <c r="J24" s="37">
        <v>0</v>
      </c>
    </row>
    <row r="25" spans="1:10" ht="12.75" customHeight="1" x14ac:dyDescent="0.3">
      <c r="A25" s="41" t="s">
        <v>23</v>
      </c>
      <c r="B25" s="19">
        <v>306.53217618284202</v>
      </c>
      <c r="C25" s="19">
        <v>15.8663522012579</v>
      </c>
      <c r="D25" s="37">
        <v>0</v>
      </c>
      <c r="E25" s="19">
        <v>290.66582398158403</v>
      </c>
      <c r="F25" s="213">
        <v>95.448945615982296</v>
      </c>
      <c r="G25" s="184"/>
      <c r="H25" s="186" t="str">
        <f t="shared" si="0"/>
        <v>Kansas</v>
      </c>
      <c r="I25" s="37">
        <v>0</v>
      </c>
      <c r="J25" s="37">
        <v>0</v>
      </c>
    </row>
    <row r="26" spans="1:10" ht="12.75" customHeight="1" x14ac:dyDescent="0.3">
      <c r="A26" s="41" t="s">
        <v>24</v>
      </c>
      <c r="B26" s="19">
        <v>299.75</v>
      </c>
      <c r="C26" s="37">
        <v>0</v>
      </c>
      <c r="D26" s="37">
        <v>0</v>
      </c>
      <c r="E26" s="19">
        <v>299.75</v>
      </c>
      <c r="F26" s="213">
        <v>129.083333333333</v>
      </c>
      <c r="G26" s="184"/>
      <c r="H26" s="186" t="str">
        <f t="shared" si="0"/>
        <v>Kentucky</v>
      </c>
      <c r="I26" s="37">
        <v>0</v>
      </c>
      <c r="J26" s="37">
        <v>0</v>
      </c>
    </row>
    <row r="27" spans="1:10" ht="12.75" customHeight="1" x14ac:dyDescent="0.3">
      <c r="A27" s="41" t="s">
        <v>233</v>
      </c>
      <c r="B27" s="37">
        <v>0</v>
      </c>
      <c r="C27" s="37">
        <v>0</v>
      </c>
      <c r="D27" s="37">
        <v>0</v>
      </c>
      <c r="E27" s="44">
        <v>0</v>
      </c>
      <c r="F27" s="213">
        <v>0</v>
      </c>
      <c r="G27" s="184"/>
      <c r="H27" s="186" t="str">
        <f t="shared" si="0"/>
        <v>Louisiana*</v>
      </c>
      <c r="I27" s="37">
        <v>0</v>
      </c>
      <c r="J27" s="37">
        <v>0</v>
      </c>
    </row>
    <row r="28" spans="1:10" ht="18" customHeight="1" x14ac:dyDescent="0.3">
      <c r="A28" s="41" t="s">
        <v>26</v>
      </c>
      <c r="B28" s="19">
        <v>4998.4166666666697</v>
      </c>
      <c r="C28" s="37">
        <v>0</v>
      </c>
      <c r="D28" s="37">
        <v>0</v>
      </c>
      <c r="E28" s="19">
        <v>4996.1666666666697</v>
      </c>
      <c r="F28" s="106">
        <v>4698.8333333333303</v>
      </c>
      <c r="G28" s="184"/>
      <c r="H28" s="186" t="str">
        <f t="shared" si="0"/>
        <v>Maine</v>
      </c>
      <c r="I28" s="37">
        <v>2.25</v>
      </c>
      <c r="J28" s="37">
        <v>0</v>
      </c>
    </row>
    <row r="29" spans="1:10" ht="12.75" customHeight="1" x14ac:dyDescent="0.3">
      <c r="A29" s="41" t="s">
        <v>234</v>
      </c>
      <c r="B29" s="37">
        <v>0</v>
      </c>
      <c r="C29" s="37">
        <v>0</v>
      </c>
      <c r="D29" s="37">
        <v>0</v>
      </c>
      <c r="E29" s="44">
        <v>0</v>
      </c>
      <c r="F29" s="213">
        <v>0</v>
      </c>
      <c r="G29" s="184"/>
      <c r="H29" s="186" t="str">
        <f t="shared" si="0"/>
        <v>Maryland*</v>
      </c>
      <c r="I29" s="37">
        <v>0</v>
      </c>
      <c r="J29" s="37">
        <v>0</v>
      </c>
    </row>
    <row r="30" spans="1:10" ht="12.75" customHeight="1" x14ac:dyDescent="0.3">
      <c r="A30" s="41" t="s">
        <v>28</v>
      </c>
      <c r="B30" s="19">
        <v>662.40966710518796</v>
      </c>
      <c r="C30" s="19">
        <v>229.56342644915901</v>
      </c>
      <c r="D30" s="37">
        <v>0</v>
      </c>
      <c r="E30" s="139">
        <v>432.84624065602901</v>
      </c>
      <c r="F30" s="213">
        <v>384.92452426602603</v>
      </c>
      <c r="G30" s="184"/>
      <c r="H30" s="186" t="str">
        <f t="shared" si="0"/>
        <v>Massachusetts</v>
      </c>
      <c r="I30" s="37">
        <v>0</v>
      </c>
      <c r="J30" s="37">
        <v>0</v>
      </c>
    </row>
    <row r="31" spans="1:10" ht="12.75" customHeight="1" x14ac:dyDescent="0.3">
      <c r="A31" s="41" t="s">
        <v>235</v>
      </c>
      <c r="B31" s="37">
        <v>0</v>
      </c>
      <c r="C31" s="37">
        <v>0</v>
      </c>
      <c r="D31" s="37">
        <v>0</v>
      </c>
      <c r="E31" s="44">
        <v>0</v>
      </c>
      <c r="F31" s="213">
        <v>0</v>
      </c>
      <c r="G31" s="184"/>
      <c r="H31" s="186" t="str">
        <f t="shared" si="0"/>
        <v>Michigan*</v>
      </c>
      <c r="I31" s="37">
        <v>0</v>
      </c>
      <c r="J31" s="37">
        <v>0</v>
      </c>
    </row>
    <row r="32" spans="1:10" ht="12.75" customHeight="1" x14ac:dyDescent="0.3">
      <c r="A32" s="41" t="s">
        <v>236</v>
      </c>
      <c r="B32" s="19">
        <v>1.5</v>
      </c>
      <c r="C32" s="19">
        <v>1.5</v>
      </c>
      <c r="D32" s="37">
        <v>0</v>
      </c>
      <c r="E32" s="44">
        <v>0</v>
      </c>
      <c r="F32" s="213">
        <v>0</v>
      </c>
      <c r="G32" s="184"/>
      <c r="H32" s="186" t="str">
        <f t="shared" si="0"/>
        <v>Minnesota*</v>
      </c>
      <c r="I32" s="37">
        <v>0</v>
      </c>
      <c r="J32" s="37">
        <v>0</v>
      </c>
    </row>
    <row r="33" spans="1:10" ht="12.75" customHeight="1" x14ac:dyDescent="0.3">
      <c r="A33" s="41" t="s">
        <v>237</v>
      </c>
      <c r="B33" s="44">
        <v>0</v>
      </c>
      <c r="C33" s="37">
        <v>0</v>
      </c>
      <c r="D33" s="37">
        <v>0</v>
      </c>
      <c r="E33" s="44">
        <v>0</v>
      </c>
      <c r="F33" s="213">
        <v>0</v>
      </c>
      <c r="G33" s="184"/>
      <c r="H33" s="186" t="str">
        <f t="shared" si="0"/>
        <v>Mississippi*</v>
      </c>
      <c r="I33" s="37">
        <v>0</v>
      </c>
      <c r="J33" s="37">
        <v>0</v>
      </c>
    </row>
    <row r="34" spans="1:10" ht="12.75" customHeight="1" x14ac:dyDescent="0.3">
      <c r="A34" s="41" t="s">
        <v>238</v>
      </c>
      <c r="B34" s="37">
        <v>0</v>
      </c>
      <c r="C34" s="37">
        <v>0</v>
      </c>
      <c r="D34" s="37">
        <v>0</v>
      </c>
      <c r="E34" s="44">
        <v>0</v>
      </c>
      <c r="F34" s="213">
        <v>0</v>
      </c>
      <c r="G34" s="184"/>
      <c r="H34" s="186" t="str">
        <f t="shared" si="0"/>
        <v>Missouri*</v>
      </c>
      <c r="I34" s="37">
        <v>0</v>
      </c>
      <c r="J34" s="37">
        <v>0</v>
      </c>
    </row>
    <row r="35" spans="1:10" ht="12.75" customHeight="1" x14ac:dyDescent="0.3">
      <c r="A35" s="41" t="s">
        <v>33</v>
      </c>
      <c r="B35" s="19">
        <v>197.833333333333</v>
      </c>
      <c r="C35" s="37">
        <v>12.5</v>
      </c>
      <c r="D35" s="37">
        <v>0</v>
      </c>
      <c r="E35" s="19">
        <v>94</v>
      </c>
      <c r="F35" s="213">
        <v>39.5833333333333</v>
      </c>
      <c r="G35" s="184"/>
      <c r="H35" s="186" t="str">
        <f t="shared" si="0"/>
        <v>Montana</v>
      </c>
      <c r="I35" s="37">
        <v>0</v>
      </c>
      <c r="J35" s="19">
        <v>91.3333333333333</v>
      </c>
    </row>
    <row r="36" spans="1:10" ht="12.75" customHeight="1" x14ac:dyDescent="0.3">
      <c r="A36" s="41" t="s">
        <v>239</v>
      </c>
      <c r="B36" s="37">
        <v>0</v>
      </c>
      <c r="C36" s="37">
        <v>0</v>
      </c>
      <c r="D36" s="37">
        <v>0</v>
      </c>
      <c r="E36" s="44">
        <v>0</v>
      </c>
      <c r="F36" s="213">
        <v>0</v>
      </c>
      <c r="G36" s="184"/>
      <c r="H36" s="186" t="str">
        <f t="shared" si="0"/>
        <v>Nebraska*</v>
      </c>
      <c r="I36" s="37">
        <v>0</v>
      </c>
      <c r="J36" s="37">
        <v>0</v>
      </c>
    </row>
    <row r="37" spans="1:10" ht="12.75" customHeight="1" x14ac:dyDescent="0.3">
      <c r="A37" s="41" t="s">
        <v>35</v>
      </c>
      <c r="B37" s="19">
        <v>744.42891099761198</v>
      </c>
      <c r="C37" s="19">
        <v>22.377969425519101</v>
      </c>
      <c r="D37" s="37">
        <v>0</v>
      </c>
      <c r="E37" s="19">
        <v>722.05094157209305</v>
      </c>
      <c r="F37" s="213">
        <v>251.473785952692</v>
      </c>
      <c r="G37" s="184"/>
      <c r="H37" s="186" t="str">
        <f t="shared" si="0"/>
        <v>Nevada</v>
      </c>
      <c r="I37" s="37">
        <v>0</v>
      </c>
      <c r="J37" s="37">
        <v>0</v>
      </c>
    </row>
    <row r="38" spans="1:10" ht="18" customHeight="1" x14ac:dyDescent="0.3">
      <c r="A38" s="41" t="s">
        <v>36</v>
      </c>
      <c r="B38" s="19">
        <v>31.0833333333333</v>
      </c>
      <c r="C38" s="19">
        <v>31</v>
      </c>
      <c r="D38" s="37">
        <v>0</v>
      </c>
      <c r="E38" s="44">
        <v>8.3333333333329998E-2</v>
      </c>
      <c r="F38" s="213">
        <v>0</v>
      </c>
      <c r="G38" s="184"/>
      <c r="H38" s="186" t="str">
        <f t="shared" si="0"/>
        <v>New Hampshire</v>
      </c>
      <c r="I38" s="37">
        <v>0</v>
      </c>
      <c r="J38" s="37">
        <v>0</v>
      </c>
    </row>
    <row r="39" spans="1:10" ht="12.75" customHeight="1" x14ac:dyDescent="0.3">
      <c r="A39" s="41" t="s">
        <v>37</v>
      </c>
      <c r="B39" s="37">
        <v>44.75</v>
      </c>
      <c r="C39" s="37">
        <v>2.75</v>
      </c>
      <c r="D39" s="37">
        <v>0</v>
      </c>
      <c r="E39" s="44">
        <v>41.1666666666667</v>
      </c>
      <c r="F39" s="213">
        <v>38.5833333333333</v>
      </c>
      <c r="G39" s="184"/>
      <c r="H39" s="186" t="str">
        <f t="shared" si="0"/>
        <v>New Jersey</v>
      </c>
      <c r="I39" s="37">
        <v>0.83333333333333004</v>
      </c>
      <c r="J39" s="37">
        <v>0</v>
      </c>
    </row>
    <row r="40" spans="1:10" ht="12.75" customHeight="1" x14ac:dyDescent="0.3">
      <c r="A40" s="41" t="s">
        <v>38</v>
      </c>
      <c r="B40" s="19">
        <v>762.81131973891104</v>
      </c>
      <c r="C40" s="19">
        <v>16.201959325050101</v>
      </c>
      <c r="D40" s="37">
        <v>0</v>
      </c>
      <c r="E40" s="19">
        <v>710.98001390146101</v>
      </c>
      <c r="F40" s="106">
        <v>199.117849271306</v>
      </c>
      <c r="G40" s="184"/>
      <c r="H40" s="186" t="str">
        <f t="shared" si="0"/>
        <v>New Mexico</v>
      </c>
      <c r="I40" s="37">
        <v>35.629346512399799</v>
      </c>
      <c r="J40" s="37">
        <v>0</v>
      </c>
    </row>
    <row r="41" spans="1:10" ht="12.75" customHeight="1" x14ac:dyDescent="0.3">
      <c r="A41" s="41" t="s">
        <v>39</v>
      </c>
      <c r="B41" s="19">
        <v>2295.63812942818</v>
      </c>
      <c r="C41" s="19">
        <v>2295.63812942818</v>
      </c>
      <c r="D41" s="37">
        <v>0</v>
      </c>
      <c r="E41" s="44">
        <v>0</v>
      </c>
      <c r="F41" s="213">
        <v>0</v>
      </c>
      <c r="G41" s="184"/>
      <c r="H41" s="186" t="str">
        <f t="shared" si="0"/>
        <v>New York</v>
      </c>
      <c r="I41" s="37">
        <v>0</v>
      </c>
      <c r="J41" s="37">
        <v>0</v>
      </c>
    </row>
    <row r="42" spans="1:10" ht="12.75" customHeight="1" x14ac:dyDescent="0.3">
      <c r="A42" s="41" t="s">
        <v>40</v>
      </c>
      <c r="B42" s="19">
        <v>35.381395998007797</v>
      </c>
      <c r="C42" s="37">
        <v>8.3333333333329998E-2</v>
      </c>
      <c r="D42" s="37">
        <v>0</v>
      </c>
      <c r="E42" s="19">
        <v>35.298062664674497</v>
      </c>
      <c r="F42" s="213">
        <v>2.4246564838670102</v>
      </c>
      <c r="G42" s="184"/>
      <c r="H42" s="186" t="str">
        <f t="shared" si="0"/>
        <v>North Carolina</v>
      </c>
      <c r="I42" s="37">
        <v>0</v>
      </c>
      <c r="J42" s="37">
        <v>0</v>
      </c>
    </row>
    <row r="43" spans="1:10" ht="12.75" customHeight="1" x14ac:dyDescent="0.3">
      <c r="A43" s="41" t="s">
        <v>242</v>
      </c>
      <c r="B43" s="37">
        <v>0</v>
      </c>
      <c r="C43" s="37">
        <v>0</v>
      </c>
      <c r="D43" s="37">
        <v>0</v>
      </c>
      <c r="E43" s="44">
        <v>0</v>
      </c>
      <c r="F43" s="213">
        <v>0</v>
      </c>
      <c r="G43" s="184"/>
      <c r="H43" s="186" t="str">
        <f t="shared" si="0"/>
        <v>North Dakota*</v>
      </c>
      <c r="I43" s="37">
        <v>0</v>
      </c>
      <c r="J43" s="37">
        <v>0</v>
      </c>
    </row>
    <row r="44" spans="1:10" ht="12.75" customHeight="1" x14ac:dyDescent="0.3">
      <c r="A44" s="41" t="s">
        <v>42</v>
      </c>
      <c r="B44" s="19">
        <v>610.74945247657297</v>
      </c>
      <c r="C44" s="19">
        <v>10.344215528781801</v>
      </c>
      <c r="D44" s="37">
        <v>0</v>
      </c>
      <c r="E44" s="19">
        <v>600.40523694779097</v>
      </c>
      <c r="F44" s="213">
        <v>145.29139892904999</v>
      </c>
      <c r="G44" s="184"/>
      <c r="H44" s="186" t="str">
        <f t="shared" si="0"/>
        <v>Ohio</v>
      </c>
      <c r="I44" s="37">
        <v>0</v>
      </c>
      <c r="J44" s="37">
        <v>0</v>
      </c>
    </row>
    <row r="45" spans="1:10" ht="12.75" customHeight="1" x14ac:dyDescent="0.3">
      <c r="A45" s="41" t="s">
        <v>243</v>
      </c>
      <c r="B45" s="37">
        <v>0</v>
      </c>
      <c r="C45" s="37">
        <v>0</v>
      </c>
      <c r="D45" s="37">
        <v>0</v>
      </c>
      <c r="E45" s="44">
        <v>0</v>
      </c>
      <c r="F45" s="213">
        <v>0</v>
      </c>
      <c r="G45" s="184"/>
      <c r="H45" s="186" t="str">
        <f t="shared" si="0"/>
        <v>Oklahoma*</v>
      </c>
      <c r="I45" s="37">
        <v>0</v>
      </c>
      <c r="J45" s="37">
        <v>0</v>
      </c>
    </row>
    <row r="46" spans="1:10" ht="12.75" customHeight="1" x14ac:dyDescent="0.3">
      <c r="A46" s="41" t="s">
        <v>44</v>
      </c>
      <c r="B46" s="37">
        <v>4665.7568257495104</v>
      </c>
      <c r="C46" s="37">
        <v>0.58475149545553995</v>
      </c>
      <c r="D46" s="37">
        <v>0</v>
      </c>
      <c r="E46" s="37">
        <v>4665.1720742540501</v>
      </c>
      <c r="F46" s="213">
        <v>4569.07271988907</v>
      </c>
      <c r="G46" s="184"/>
      <c r="H46" s="186" t="str">
        <f t="shared" si="0"/>
        <v>Oregon</v>
      </c>
      <c r="I46" s="37">
        <v>0</v>
      </c>
      <c r="J46" s="37">
        <v>0</v>
      </c>
    </row>
    <row r="47" spans="1:10" ht="12.75" customHeight="1" x14ac:dyDescent="0.3">
      <c r="A47" s="41" t="s">
        <v>45</v>
      </c>
      <c r="B47" s="19">
        <v>372.38506316781297</v>
      </c>
      <c r="C47" s="19">
        <v>40.239128070149903</v>
      </c>
      <c r="D47" s="37">
        <v>0</v>
      </c>
      <c r="E47" s="19">
        <v>330.10065761678601</v>
      </c>
      <c r="F47" s="106">
        <v>66.219693713584405</v>
      </c>
      <c r="G47" s="184"/>
      <c r="H47" s="186" t="str">
        <f t="shared" si="0"/>
        <v>Pennsylvania</v>
      </c>
      <c r="I47" s="37">
        <v>2.04527748087779</v>
      </c>
      <c r="J47" s="37">
        <v>0</v>
      </c>
    </row>
    <row r="48" spans="1:10" ht="18" customHeight="1" x14ac:dyDescent="0.3">
      <c r="A48" s="41" t="s">
        <v>247</v>
      </c>
      <c r="B48" s="37">
        <v>3.3009708737864099</v>
      </c>
      <c r="C48" s="37">
        <v>0</v>
      </c>
      <c r="D48" s="37">
        <v>0</v>
      </c>
      <c r="E48" s="44">
        <v>3.3009708737864099</v>
      </c>
      <c r="F48" s="213">
        <v>0</v>
      </c>
      <c r="G48" s="184"/>
      <c r="H48" s="186" t="str">
        <f t="shared" si="0"/>
        <v>Puerto Rico*</v>
      </c>
      <c r="I48" s="37">
        <v>0</v>
      </c>
      <c r="J48" s="37">
        <v>0</v>
      </c>
    </row>
    <row r="49" spans="1:10" ht="12.75" customHeight="1" x14ac:dyDescent="0.3">
      <c r="A49" s="41" t="s">
        <v>47</v>
      </c>
      <c r="B49" s="19">
        <v>114.907514967729</v>
      </c>
      <c r="C49" s="19">
        <v>3.4190829552538902</v>
      </c>
      <c r="D49" s="37">
        <v>0</v>
      </c>
      <c r="E49" s="19">
        <v>108.069349057221</v>
      </c>
      <c r="F49" s="106">
        <v>8.0096200740857295</v>
      </c>
      <c r="G49" s="184"/>
      <c r="H49" s="186" t="str">
        <f t="shared" si="0"/>
        <v>Rhode Island</v>
      </c>
      <c r="I49" s="37">
        <v>3.4190829552538902</v>
      </c>
      <c r="J49" s="37">
        <v>0</v>
      </c>
    </row>
    <row r="50" spans="1:10" ht="12.75" customHeight="1" x14ac:dyDescent="0.3">
      <c r="A50" s="41" t="s">
        <v>244</v>
      </c>
      <c r="B50" s="37">
        <v>16.698110513382499</v>
      </c>
      <c r="C50" s="37">
        <v>0</v>
      </c>
      <c r="D50" s="37">
        <v>0</v>
      </c>
      <c r="E50" s="44">
        <v>16.698110513382499</v>
      </c>
      <c r="F50" s="213">
        <v>0</v>
      </c>
      <c r="G50" s="184"/>
      <c r="H50" s="186" t="str">
        <f t="shared" si="0"/>
        <v>South Carolina*</v>
      </c>
      <c r="I50" s="37">
        <v>0</v>
      </c>
      <c r="J50" s="37">
        <v>0</v>
      </c>
    </row>
    <row r="51" spans="1:10" ht="12.75" customHeight="1" x14ac:dyDescent="0.3">
      <c r="A51" s="41" t="s">
        <v>245</v>
      </c>
      <c r="B51" s="37">
        <v>0</v>
      </c>
      <c r="C51" s="37">
        <v>0</v>
      </c>
      <c r="D51" s="37">
        <v>0</v>
      </c>
      <c r="E51" s="44">
        <v>0</v>
      </c>
      <c r="F51" s="213">
        <v>0</v>
      </c>
      <c r="G51" s="184"/>
      <c r="H51" s="186" t="str">
        <f t="shared" si="0"/>
        <v>South Dakota*</v>
      </c>
      <c r="I51" s="37">
        <v>0</v>
      </c>
      <c r="J51" s="37">
        <v>0</v>
      </c>
    </row>
    <row r="52" spans="1:10" ht="12.75" customHeight="1" x14ac:dyDescent="0.3">
      <c r="A52" s="41" t="s">
        <v>50</v>
      </c>
      <c r="B52" s="19">
        <v>167.333333333333</v>
      </c>
      <c r="C52" s="37">
        <v>0</v>
      </c>
      <c r="D52" s="37">
        <v>0</v>
      </c>
      <c r="E52" s="19">
        <v>167.333333333333</v>
      </c>
      <c r="F52" s="213">
        <v>51.648753790096599</v>
      </c>
      <c r="G52" s="184"/>
      <c r="H52" s="186" t="str">
        <f t="shared" si="0"/>
        <v>Tennessee</v>
      </c>
      <c r="I52" s="37">
        <v>0</v>
      </c>
      <c r="J52" s="37">
        <v>0</v>
      </c>
    </row>
    <row r="53" spans="1:10" ht="12.75" customHeight="1" x14ac:dyDescent="0.3">
      <c r="A53" s="41" t="s">
        <v>224</v>
      </c>
      <c r="B53" s="37">
        <v>0</v>
      </c>
      <c r="C53" s="37">
        <v>0</v>
      </c>
      <c r="D53" s="37">
        <v>0</v>
      </c>
      <c r="E53" s="44">
        <v>0</v>
      </c>
      <c r="F53" s="213">
        <v>0</v>
      </c>
      <c r="G53" s="184"/>
      <c r="H53" s="186" t="str">
        <f t="shared" si="0"/>
        <v>Texas*</v>
      </c>
      <c r="I53" s="37">
        <v>0</v>
      </c>
      <c r="J53" s="37">
        <v>0</v>
      </c>
    </row>
    <row r="54" spans="1:10" ht="12.75" customHeight="1" x14ac:dyDescent="0.3">
      <c r="A54" s="41" t="s">
        <v>225</v>
      </c>
      <c r="B54" s="37">
        <v>0</v>
      </c>
      <c r="C54" s="37">
        <v>0</v>
      </c>
      <c r="D54" s="37">
        <v>0</v>
      </c>
      <c r="E54" s="44">
        <v>0</v>
      </c>
      <c r="F54" s="213">
        <v>0</v>
      </c>
      <c r="G54" s="184"/>
      <c r="H54" s="186" t="str">
        <f t="shared" si="0"/>
        <v>Utah*</v>
      </c>
      <c r="I54" s="37">
        <v>0</v>
      </c>
      <c r="J54" s="37">
        <v>0</v>
      </c>
    </row>
    <row r="55" spans="1:10" ht="12.75" customHeight="1" x14ac:dyDescent="0.3">
      <c r="A55" s="41" t="s">
        <v>53</v>
      </c>
      <c r="B55" s="19">
        <v>219.916666666667</v>
      </c>
      <c r="C55" s="19">
        <v>66.75</v>
      </c>
      <c r="D55" s="37">
        <v>0</v>
      </c>
      <c r="E55" s="19">
        <v>150.166666666667</v>
      </c>
      <c r="F55" s="106">
        <v>87.9166666666667</v>
      </c>
      <c r="G55" s="184"/>
      <c r="H55" s="186" t="str">
        <f t="shared" si="0"/>
        <v>Vermont</v>
      </c>
      <c r="I55" s="37">
        <v>3</v>
      </c>
      <c r="J55" s="37">
        <v>0</v>
      </c>
    </row>
    <row r="56" spans="1:10" ht="12.75" customHeight="1" x14ac:dyDescent="0.3">
      <c r="A56" s="41" t="s">
        <v>223</v>
      </c>
      <c r="B56" s="37">
        <v>0</v>
      </c>
      <c r="C56" s="37">
        <v>0</v>
      </c>
      <c r="D56" s="37">
        <v>0</v>
      </c>
      <c r="E56" s="44">
        <v>0</v>
      </c>
      <c r="F56" s="213">
        <v>0</v>
      </c>
      <c r="G56" s="184"/>
      <c r="H56" s="186" t="str">
        <f t="shared" si="0"/>
        <v>Virgin Islands*</v>
      </c>
      <c r="I56" s="37">
        <v>0</v>
      </c>
      <c r="J56" s="37">
        <v>0</v>
      </c>
    </row>
    <row r="57" spans="1:10" ht="12.75" customHeight="1" x14ac:dyDescent="0.3">
      <c r="A57" s="41" t="s">
        <v>222</v>
      </c>
      <c r="B57" s="37">
        <v>0</v>
      </c>
      <c r="C57" s="37">
        <v>0</v>
      </c>
      <c r="D57" s="37">
        <v>0</v>
      </c>
      <c r="E57" s="44">
        <v>0</v>
      </c>
      <c r="F57" s="213">
        <v>0</v>
      </c>
      <c r="H57" s="186" t="str">
        <f t="shared" si="0"/>
        <v>Virginia*</v>
      </c>
      <c r="I57" s="37">
        <v>0</v>
      </c>
      <c r="J57" s="37">
        <v>0</v>
      </c>
    </row>
    <row r="58" spans="1:10" ht="18" customHeight="1" x14ac:dyDescent="0.3">
      <c r="A58" s="41" t="s">
        <v>56</v>
      </c>
      <c r="B58" s="19">
        <v>7736.75</v>
      </c>
      <c r="C58" s="19">
        <v>170.25</v>
      </c>
      <c r="D58" s="37">
        <v>0</v>
      </c>
      <c r="E58" s="19">
        <v>7560.1666666666697</v>
      </c>
      <c r="F58" s="106">
        <v>4658.5833333333303</v>
      </c>
      <c r="H58" s="186" t="str">
        <f t="shared" si="0"/>
        <v>Washington</v>
      </c>
      <c r="I58" s="37">
        <v>6.3333333333333401</v>
      </c>
      <c r="J58" s="37">
        <v>0</v>
      </c>
    </row>
    <row r="59" spans="1:10" ht="12.75" customHeight="1" x14ac:dyDescent="0.3">
      <c r="A59" s="41" t="s">
        <v>221</v>
      </c>
      <c r="B59" s="37">
        <v>0</v>
      </c>
      <c r="C59" s="37">
        <v>0</v>
      </c>
      <c r="D59" s="37">
        <v>0</v>
      </c>
      <c r="E59" s="44">
        <v>0</v>
      </c>
      <c r="F59" s="213">
        <v>0</v>
      </c>
      <c r="H59" s="186" t="str">
        <f t="shared" si="0"/>
        <v>West Virginia*</v>
      </c>
      <c r="I59" s="37">
        <v>0</v>
      </c>
      <c r="J59" s="37">
        <v>0</v>
      </c>
    </row>
    <row r="60" spans="1:10" ht="12.75" customHeight="1" x14ac:dyDescent="0.3">
      <c r="A60" s="41" t="s">
        <v>58</v>
      </c>
      <c r="B60" s="19">
        <v>214.75</v>
      </c>
      <c r="C60" s="19">
        <v>19.9166666666667</v>
      </c>
      <c r="D60" s="37">
        <v>0</v>
      </c>
      <c r="E60" s="19">
        <v>166.583333333333</v>
      </c>
      <c r="F60" s="106">
        <v>70.25</v>
      </c>
      <c r="H60" s="186" t="str">
        <f t="shared" si="0"/>
        <v>Wisconsin</v>
      </c>
      <c r="I60" s="37">
        <v>28.25</v>
      </c>
      <c r="J60" s="37">
        <v>0</v>
      </c>
    </row>
    <row r="61" spans="1:10" ht="12.75" customHeight="1" x14ac:dyDescent="0.3">
      <c r="A61" s="42" t="s">
        <v>59</v>
      </c>
      <c r="B61" s="20">
        <v>18.1666666666667</v>
      </c>
      <c r="C61" s="38">
        <v>0</v>
      </c>
      <c r="D61" s="38">
        <v>0</v>
      </c>
      <c r="E61" s="20">
        <v>16.9166666666667</v>
      </c>
      <c r="F61" s="107">
        <v>13.25</v>
      </c>
      <c r="G61" s="189"/>
      <c r="H61" s="187" t="str">
        <f t="shared" si="0"/>
        <v>Wyoming</v>
      </c>
      <c r="I61" s="38">
        <v>1.25</v>
      </c>
      <c r="J61" s="38">
        <v>0</v>
      </c>
    </row>
    <row r="62" spans="1:10" ht="12.75" customHeight="1" x14ac:dyDescent="0.25">
      <c r="A62" s="126" t="s">
        <v>246</v>
      </c>
      <c r="B62" s="126"/>
      <c r="C62" s="126"/>
      <c r="D62" s="126"/>
      <c r="E62" s="126"/>
      <c r="F62" s="126"/>
      <c r="G62" s="15"/>
      <c r="H62" s="126"/>
      <c r="I62" s="126"/>
      <c r="J62" s="126"/>
    </row>
    <row r="64" spans="1:10" ht="12.75" customHeight="1" x14ac:dyDescent="0.25">
      <c r="A64" s="2" t="s">
        <v>2</v>
      </c>
    </row>
  </sheetData>
  <phoneticPr fontId="0" type="noConversion"/>
  <printOptions horizontalCentered="1"/>
  <pageMargins left="0.25" right="0.25" top="0.25" bottom="0.25" header="0.5" footer="0.5"/>
  <pageSetup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T63"/>
  <sheetViews>
    <sheetView zoomScale="70" zoomScaleNormal="70" zoomScaleSheetLayoutView="100" workbookViewId="0"/>
  </sheetViews>
  <sheetFormatPr defaultColWidth="9.08984375" defaultRowHeight="12.5" x14ac:dyDescent="0.25"/>
  <cols>
    <col min="1" max="1" width="19.453125" style="2" customWidth="1"/>
    <col min="2" max="2" width="10.453125" style="2" bestFit="1" customWidth="1"/>
    <col min="3" max="3" width="14.7265625" style="2" customWidth="1"/>
    <col min="4" max="4" width="15.90625" style="2" bestFit="1" customWidth="1"/>
    <col min="5" max="5" width="1.6328125" style="149" hidden="1" customWidth="1"/>
    <col min="6" max="6" width="19.453125" style="147" hidden="1" customWidth="1"/>
    <col min="7" max="7" width="16.90625" style="2" bestFit="1" customWidth="1"/>
    <col min="8" max="9" width="15.26953125" style="2" bestFit="1" customWidth="1"/>
    <col min="10" max="11" width="13.90625" style="2" bestFit="1" customWidth="1"/>
    <col min="12" max="12" width="9.26953125" style="2" bestFit="1" customWidth="1"/>
    <col min="13" max="13" width="13.90625" style="2" bestFit="1" customWidth="1"/>
    <col min="14" max="14" width="13" style="2" bestFit="1" customWidth="1"/>
    <col min="15" max="15" width="12.453125" style="2" bestFit="1" customWidth="1"/>
    <col min="16" max="16" width="15.26953125" style="2" bestFit="1" customWidth="1"/>
    <col min="17" max="17" width="14.7265625" style="2" bestFit="1" customWidth="1"/>
    <col min="18" max="18" width="13.08984375" style="2" bestFit="1" customWidth="1"/>
    <col min="19" max="19" width="7.6328125" style="2" bestFit="1" customWidth="1"/>
    <col min="20" max="16384" width="9.08984375" style="2"/>
  </cols>
  <sheetData>
    <row r="1" spans="1:20" s="111" customFormat="1" ht="13" x14ac:dyDescent="0.25">
      <c r="A1" s="178" t="s">
        <v>189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0" s="111" customFormat="1" ht="13" x14ac:dyDescent="0.25">
      <c r="A2" s="178" t="s">
        <v>218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ht="13" customHeight="1" x14ac:dyDescent="0.25">
      <c r="A3" s="178" t="str">
        <f>'3A'!$A$3</f>
        <v>Monthly Average, Fiscal Year 2020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20" s="204" customFormat="1" ht="20" customHeight="1" x14ac:dyDescent="0.25">
      <c r="A4" s="203" t="str">
        <f>'1B'!$A$4</f>
        <v>ACF-OFA: 07/21/2021</v>
      </c>
      <c r="B4" s="203"/>
      <c r="C4" s="203"/>
      <c r="D4" s="203"/>
      <c r="E4" s="202"/>
      <c r="F4" s="202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20" s="3" customFormat="1" ht="20" customHeight="1" x14ac:dyDescent="0.3">
      <c r="B5" s="194" t="s">
        <v>105</v>
      </c>
      <c r="C5" s="194"/>
      <c r="D5" s="194"/>
      <c r="E5" s="188"/>
      <c r="G5" s="194" t="s">
        <v>106</v>
      </c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8"/>
    </row>
    <row r="6" spans="1:20" s="3" customFormat="1" ht="39" x14ac:dyDescent="0.3">
      <c r="A6" s="168" t="s">
        <v>0</v>
      </c>
      <c r="B6" s="21" t="s">
        <v>128</v>
      </c>
      <c r="C6" s="21" t="s">
        <v>129</v>
      </c>
      <c r="D6" s="103" t="s">
        <v>132</v>
      </c>
      <c r="E6" s="184"/>
      <c r="F6" s="21" t="str">
        <f>A6</f>
        <v>STATE</v>
      </c>
      <c r="G6" s="170" t="s">
        <v>133</v>
      </c>
      <c r="H6" s="21" t="s">
        <v>130</v>
      </c>
      <c r="I6" s="21" t="s">
        <v>131</v>
      </c>
      <c r="J6" s="21" t="s">
        <v>134</v>
      </c>
      <c r="K6" s="21" t="s">
        <v>135</v>
      </c>
      <c r="L6" s="21" t="s">
        <v>136</v>
      </c>
      <c r="M6" s="21" t="s">
        <v>137</v>
      </c>
      <c r="N6" s="21" t="s">
        <v>138</v>
      </c>
      <c r="O6" s="21" t="s">
        <v>139</v>
      </c>
      <c r="P6" s="21" t="s">
        <v>140</v>
      </c>
      <c r="Q6" s="21" t="s">
        <v>141</v>
      </c>
      <c r="R6" s="21" t="s">
        <v>142</v>
      </c>
      <c r="S6" s="168" t="s">
        <v>262</v>
      </c>
    </row>
    <row r="7" spans="1:20" ht="12.75" customHeight="1" x14ac:dyDescent="0.3">
      <c r="A7" s="33" t="s">
        <v>3</v>
      </c>
      <c r="B7" s="39">
        <v>1074305.58333333</v>
      </c>
      <c r="C7" s="39">
        <v>553278.96505212504</v>
      </c>
      <c r="D7" s="56">
        <v>217950.19551639099</v>
      </c>
      <c r="E7" s="184"/>
      <c r="F7" s="186" t="str">
        <f>A7</f>
        <v>United States</v>
      </c>
      <c r="G7" s="48">
        <v>186961.804838891</v>
      </c>
      <c r="H7" s="39">
        <v>2691.7037956583299</v>
      </c>
      <c r="I7" s="39">
        <v>1760.8030415994001</v>
      </c>
      <c r="J7" s="39">
        <v>3718.95348608324</v>
      </c>
      <c r="K7" s="39">
        <v>179.76596562159</v>
      </c>
      <c r="L7" s="39">
        <v>25910.107644202701</v>
      </c>
      <c r="M7" s="39">
        <v>2077.52928661124</v>
      </c>
      <c r="N7" s="39">
        <v>10009.922509420499</v>
      </c>
      <c r="O7" s="39">
        <v>2968.0928186941801</v>
      </c>
      <c r="P7" s="39">
        <v>410.92998747619902</v>
      </c>
      <c r="Q7" s="39">
        <v>1184.54555877755</v>
      </c>
      <c r="R7" s="44">
        <v>4.3620110371465097</v>
      </c>
      <c r="S7" s="39">
        <v>4452.3331294238697</v>
      </c>
    </row>
    <row r="8" spans="1:20" ht="18" customHeight="1" x14ac:dyDescent="0.3">
      <c r="A8" s="41" t="s">
        <v>7</v>
      </c>
      <c r="B8" s="39">
        <v>7172.8333333333303</v>
      </c>
      <c r="C8" s="39">
        <v>2459.25</v>
      </c>
      <c r="D8" s="56">
        <v>1081.25</v>
      </c>
      <c r="E8" s="184"/>
      <c r="F8" s="186" t="str">
        <f t="shared" ref="F8:F60" si="0">A8</f>
        <v>Alabama</v>
      </c>
      <c r="G8" s="48">
        <v>870.91666666666697</v>
      </c>
      <c r="H8" s="39">
        <v>3.8333333333333299</v>
      </c>
      <c r="I8" s="39">
        <v>125.75</v>
      </c>
      <c r="J8" s="39">
        <v>57.0833333333333</v>
      </c>
      <c r="K8" s="44">
        <v>0</v>
      </c>
      <c r="L8" s="39">
        <v>17</v>
      </c>
      <c r="M8" s="44">
        <v>0</v>
      </c>
      <c r="N8" s="39">
        <v>25.3333333333333</v>
      </c>
      <c r="O8" s="39">
        <v>46</v>
      </c>
      <c r="P8" s="44">
        <v>0</v>
      </c>
      <c r="Q8" s="39">
        <v>6.5833333333333401</v>
      </c>
      <c r="R8" s="44">
        <v>0</v>
      </c>
      <c r="S8" s="39">
        <v>2.9166666666666701</v>
      </c>
    </row>
    <row r="9" spans="1:20" ht="12.75" customHeight="1" x14ac:dyDescent="0.3">
      <c r="A9" s="41" t="s">
        <v>8</v>
      </c>
      <c r="B9" s="39">
        <v>2261.0833333333298</v>
      </c>
      <c r="C9" s="39">
        <v>1367.9166666666699</v>
      </c>
      <c r="D9" s="56">
        <v>514.41666666666697</v>
      </c>
      <c r="E9" s="184"/>
      <c r="F9" s="186" t="str">
        <f t="shared" si="0"/>
        <v>Alaska</v>
      </c>
      <c r="G9" s="48">
        <v>384.08333333333297</v>
      </c>
      <c r="H9" s="44">
        <v>0</v>
      </c>
      <c r="I9" s="44">
        <v>1.8333333333333299</v>
      </c>
      <c r="J9" s="39">
        <v>6.0833333333333401</v>
      </c>
      <c r="K9" s="39">
        <v>7</v>
      </c>
      <c r="L9" s="39">
        <v>137</v>
      </c>
      <c r="M9" s="39">
        <v>84.8333333333333</v>
      </c>
      <c r="N9" s="39">
        <v>24.5</v>
      </c>
      <c r="O9" s="39">
        <v>0.91666666666666996</v>
      </c>
      <c r="P9" s="39">
        <v>4.0833333333333304</v>
      </c>
      <c r="Q9" s="39">
        <v>2.25</v>
      </c>
      <c r="R9" s="44">
        <v>0</v>
      </c>
      <c r="S9" s="44">
        <v>0</v>
      </c>
    </row>
    <row r="10" spans="1:20" ht="12.75" customHeight="1" x14ac:dyDescent="0.3">
      <c r="A10" s="41" t="s">
        <v>9</v>
      </c>
      <c r="B10" s="39">
        <v>7769.0833333333303</v>
      </c>
      <c r="C10" s="39">
        <v>2290.25</v>
      </c>
      <c r="D10" s="56">
        <v>318.41666666666703</v>
      </c>
      <c r="E10" s="184"/>
      <c r="F10" s="186" t="str">
        <f t="shared" si="0"/>
        <v>Arizona</v>
      </c>
      <c r="G10" s="48">
        <v>286.83333333333297</v>
      </c>
      <c r="H10" s="44">
        <v>0</v>
      </c>
      <c r="I10" s="44">
        <v>0</v>
      </c>
      <c r="J10" s="39">
        <v>12.5833333333333</v>
      </c>
      <c r="K10" s="44">
        <v>8.3333333333329998E-2</v>
      </c>
      <c r="L10" s="39">
        <v>24.5</v>
      </c>
      <c r="M10" s="39">
        <v>8.6666666666666696</v>
      </c>
      <c r="N10" s="39">
        <v>10.75</v>
      </c>
      <c r="O10" s="39">
        <v>0.58333333333333004</v>
      </c>
      <c r="P10" s="39">
        <v>2.6666666666666701</v>
      </c>
      <c r="Q10" s="39">
        <v>2.5</v>
      </c>
      <c r="R10" s="44">
        <v>0</v>
      </c>
      <c r="S10" s="44">
        <v>0</v>
      </c>
    </row>
    <row r="11" spans="1:20" ht="12.75" customHeight="1" x14ac:dyDescent="0.3">
      <c r="A11" s="41" t="s">
        <v>10</v>
      </c>
      <c r="B11" s="39">
        <v>2286.6666666666702</v>
      </c>
      <c r="C11" s="39">
        <v>1121.6666666666699</v>
      </c>
      <c r="D11" s="56">
        <v>189.5</v>
      </c>
      <c r="E11" s="184"/>
      <c r="F11" s="186" t="str">
        <f t="shared" si="0"/>
        <v>Arkansas</v>
      </c>
      <c r="G11" s="48">
        <v>171.75</v>
      </c>
      <c r="H11" s="44">
        <v>0</v>
      </c>
      <c r="I11" s="44">
        <v>2.5</v>
      </c>
      <c r="J11" s="39">
        <v>3.0833333333333299</v>
      </c>
      <c r="K11" s="39">
        <v>1.3333333333333299</v>
      </c>
      <c r="L11" s="39">
        <v>4.4166666666666696</v>
      </c>
      <c r="M11" s="39">
        <v>7.3333333333333401</v>
      </c>
      <c r="N11" s="39">
        <v>6.6666666666666696</v>
      </c>
      <c r="O11" s="44">
        <v>0</v>
      </c>
      <c r="P11" s="44">
        <v>0</v>
      </c>
      <c r="Q11" s="44">
        <v>8.3333333333329998E-2</v>
      </c>
      <c r="R11" s="44">
        <v>0</v>
      </c>
      <c r="S11" s="44">
        <v>0</v>
      </c>
    </row>
    <row r="12" spans="1:20" ht="12.75" customHeight="1" x14ac:dyDescent="0.3">
      <c r="A12" s="41" t="s">
        <v>11</v>
      </c>
      <c r="B12" s="39">
        <v>357487.75</v>
      </c>
      <c r="C12" s="39">
        <v>223250.073931141</v>
      </c>
      <c r="D12" s="56">
        <v>112741.979712272</v>
      </c>
      <c r="E12" s="184"/>
      <c r="F12" s="186" t="str">
        <f t="shared" si="0"/>
        <v>California</v>
      </c>
      <c r="G12" s="48">
        <v>93901.128149811004</v>
      </c>
      <c r="H12" s="39">
        <v>967.35872077836495</v>
      </c>
      <c r="I12" s="39">
        <v>1443.21862340453</v>
      </c>
      <c r="J12" s="39">
        <v>767.32952113824695</v>
      </c>
      <c r="K12" s="44">
        <v>102.492881072027</v>
      </c>
      <c r="L12" s="39">
        <v>20121.657394889098</v>
      </c>
      <c r="M12" s="39">
        <v>1048.60938778897</v>
      </c>
      <c r="N12" s="39">
        <v>5295.6378065250901</v>
      </c>
      <c r="O12" s="39">
        <v>1193.2896757188801</v>
      </c>
      <c r="P12" s="39">
        <v>179.095482713633</v>
      </c>
      <c r="Q12" s="39">
        <v>523.63592246262704</v>
      </c>
      <c r="R12" s="44">
        <v>0</v>
      </c>
      <c r="S12" s="39">
        <v>2316.66792460238</v>
      </c>
    </row>
    <row r="13" spans="1:20" ht="12.75" customHeight="1" x14ac:dyDescent="0.3">
      <c r="A13" s="41" t="s">
        <v>12</v>
      </c>
      <c r="B13" s="39">
        <v>13892.083333333299</v>
      </c>
      <c r="C13" s="39">
        <v>7682.0026590693296</v>
      </c>
      <c r="D13" s="56">
        <v>3061.2359567901199</v>
      </c>
      <c r="E13" s="184"/>
      <c r="F13" s="186" t="str">
        <f t="shared" si="0"/>
        <v>Colorado</v>
      </c>
      <c r="G13" s="48">
        <v>1116.4393637226999</v>
      </c>
      <c r="H13" s="39">
        <v>132.977564102564</v>
      </c>
      <c r="I13" s="44">
        <v>0</v>
      </c>
      <c r="J13" s="39">
        <v>11.798717948718</v>
      </c>
      <c r="K13" s="44">
        <v>15.538141025641</v>
      </c>
      <c r="L13" s="39">
        <v>1874.2999762583099</v>
      </c>
      <c r="M13" s="39">
        <v>30.910256410256402</v>
      </c>
      <c r="N13" s="39">
        <v>678.04661680911704</v>
      </c>
      <c r="O13" s="44">
        <v>0</v>
      </c>
      <c r="P13" s="54">
        <v>0</v>
      </c>
      <c r="Q13" s="39">
        <v>52.020144824311501</v>
      </c>
      <c r="R13" s="44">
        <v>0</v>
      </c>
      <c r="S13" s="39">
        <v>111.87560541310501</v>
      </c>
    </row>
    <row r="14" spans="1:20" ht="12.75" customHeight="1" x14ac:dyDescent="0.3">
      <c r="A14" s="41" t="s">
        <v>13</v>
      </c>
      <c r="B14" s="39">
        <v>7276.4166666666697</v>
      </c>
      <c r="C14" s="39">
        <v>3384.11303480482</v>
      </c>
      <c r="D14" s="56">
        <v>399.94096795072198</v>
      </c>
      <c r="E14" s="184"/>
      <c r="F14" s="186" t="str">
        <f t="shared" si="0"/>
        <v xml:space="preserve">Connecticut </v>
      </c>
      <c r="G14" s="48">
        <v>251.206056296865</v>
      </c>
      <c r="H14" s="39">
        <v>22.6257771989433</v>
      </c>
      <c r="I14" s="44">
        <v>0</v>
      </c>
      <c r="J14" s="44">
        <v>0</v>
      </c>
      <c r="K14" s="44">
        <v>2.7576804915514601</v>
      </c>
      <c r="L14" s="39">
        <v>221.288322374421</v>
      </c>
      <c r="M14" s="44">
        <v>0</v>
      </c>
      <c r="N14" s="39">
        <v>40.559502877938201</v>
      </c>
      <c r="O14" s="44">
        <v>0.58040935672515004</v>
      </c>
      <c r="P14" s="39">
        <v>5.5200607979097596</v>
      </c>
      <c r="Q14" s="44">
        <v>5.5211213517665101</v>
      </c>
      <c r="R14" s="44">
        <v>0</v>
      </c>
      <c r="S14" s="44">
        <v>0</v>
      </c>
    </row>
    <row r="15" spans="1:20" ht="12.75" customHeight="1" x14ac:dyDescent="0.3">
      <c r="A15" s="41" t="s">
        <v>14</v>
      </c>
      <c r="B15" s="39">
        <v>3001.4166666666702</v>
      </c>
      <c r="C15" s="39">
        <v>410.75</v>
      </c>
      <c r="D15" s="56">
        <v>113.416666666667</v>
      </c>
      <c r="E15" s="184"/>
      <c r="F15" s="186" t="str">
        <f t="shared" si="0"/>
        <v>Delaware</v>
      </c>
      <c r="G15" s="48">
        <v>102.583333333333</v>
      </c>
      <c r="H15" s="44">
        <v>1.0833333333333299</v>
      </c>
      <c r="I15" s="44">
        <v>1.4166666666666701</v>
      </c>
      <c r="J15" s="39">
        <v>1.75</v>
      </c>
      <c r="K15" s="44">
        <v>0</v>
      </c>
      <c r="L15" s="39">
        <v>6.6666666666666696</v>
      </c>
      <c r="M15" s="44">
        <v>0</v>
      </c>
      <c r="N15" s="39">
        <v>4.5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</row>
    <row r="16" spans="1:20" ht="12.75" customHeight="1" x14ac:dyDescent="0.3">
      <c r="A16" s="41" t="s">
        <v>76</v>
      </c>
      <c r="B16" s="39">
        <v>7375</v>
      </c>
      <c r="C16" s="39">
        <v>2479.9522886218501</v>
      </c>
      <c r="D16" s="56">
        <v>1237.01658211421</v>
      </c>
      <c r="E16" s="184"/>
      <c r="F16" s="186" t="str">
        <f t="shared" si="0"/>
        <v>District of Col.</v>
      </c>
      <c r="G16" s="48">
        <v>1231.01427599773</v>
      </c>
      <c r="H16" s="44">
        <v>8.3366604560380003E-2</v>
      </c>
      <c r="I16" s="44">
        <v>0.50022342566246003</v>
      </c>
      <c r="J16" s="39">
        <v>9.2535372662559805</v>
      </c>
      <c r="K16" s="39">
        <v>1.3338587720923201</v>
      </c>
      <c r="L16" s="44">
        <v>0</v>
      </c>
      <c r="M16" s="44">
        <v>0.25009185864543998</v>
      </c>
      <c r="N16" s="54">
        <v>0</v>
      </c>
      <c r="O16" s="39">
        <v>4.3350853609730402</v>
      </c>
      <c r="P16" s="44">
        <v>0.58357291105947995</v>
      </c>
      <c r="Q16" s="44">
        <v>19.257777567057801</v>
      </c>
      <c r="R16" s="44">
        <v>0</v>
      </c>
      <c r="S16" s="44">
        <v>89.787342752140404</v>
      </c>
    </row>
    <row r="17" spans="1:20" ht="12.75" customHeight="1" x14ac:dyDescent="0.3">
      <c r="A17" s="41" t="s">
        <v>15</v>
      </c>
      <c r="B17" s="39">
        <v>40484.666666666701</v>
      </c>
      <c r="C17" s="39">
        <v>5672.1585858585904</v>
      </c>
      <c r="D17" s="56">
        <v>669.93888888888898</v>
      </c>
      <c r="E17" s="184"/>
      <c r="F17" s="186" t="str">
        <f t="shared" si="0"/>
        <v>Florida</v>
      </c>
      <c r="G17" s="48">
        <v>350.308080808081</v>
      </c>
      <c r="H17" s="44">
        <v>0.33787878787879</v>
      </c>
      <c r="I17" s="44">
        <v>0</v>
      </c>
      <c r="J17" s="39">
        <v>52.329797979798002</v>
      </c>
      <c r="K17" s="44">
        <v>0</v>
      </c>
      <c r="L17" s="39">
        <v>150.01767676767699</v>
      </c>
      <c r="M17" s="39">
        <v>89.859595959596007</v>
      </c>
      <c r="N17" s="39">
        <v>146.68636363636401</v>
      </c>
      <c r="O17" s="39">
        <v>50.5818181818182</v>
      </c>
      <c r="P17" s="44">
        <v>0</v>
      </c>
      <c r="Q17" s="39">
        <v>0.80151515151514996</v>
      </c>
      <c r="R17" s="44">
        <v>0</v>
      </c>
      <c r="S17" s="39">
        <v>31.130303030303001</v>
      </c>
    </row>
    <row r="18" spans="1:20" ht="18" customHeight="1" x14ac:dyDescent="0.3">
      <c r="A18" s="41" t="s">
        <v>16</v>
      </c>
      <c r="B18" s="39">
        <v>8509.9166666666697</v>
      </c>
      <c r="C18" s="39">
        <v>802.66666666666697</v>
      </c>
      <c r="D18" s="56">
        <v>113.75</v>
      </c>
      <c r="E18" s="184"/>
      <c r="F18" s="186" t="str">
        <f t="shared" si="0"/>
        <v>Georgia</v>
      </c>
      <c r="G18" s="48">
        <v>36.1666666666667</v>
      </c>
      <c r="H18" s="44">
        <v>8.3333333333329998E-2</v>
      </c>
      <c r="I18" s="44">
        <v>0.41666666666667002</v>
      </c>
      <c r="J18" s="39">
        <v>56.0833333333333</v>
      </c>
      <c r="K18" s="44">
        <v>0.16666666666666999</v>
      </c>
      <c r="L18" s="39">
        <v>13.5</v>
      </c>
      <c r="M18" s="39">
        <v>8.6666666666666696</v>
      </c>
      <c r="N18" s="39">
        <v>14.25</v>
      </c>
      <c r="O18" s="39">
        <v>22.8333333333333</v>
      </c>
      <c r="P18" s="44">
        <v>0</v>
      </c>
      <c r="Q18" s="44">
        <v>2.25</v>
      </c>
      <c r="R18" s="44">
        <v>0</v>
      </c>
      <c r="S18" s="39">
        <v>2.5</v>
      </c>
    </row>
    <row r="19" spans="1:20" ht="12.75" customHeight="1" x14ac:dyDescent="0.3">
      <c r="A19" s="41" t="s">
        <v>17</v>
      </c>
      <c r="B19" s="39">
        <v>447.75</v>
      </c>
      <c r="C19" s="39">
        <v>124.02896472584899</v>
      </c>
      <c r="D19" s="56">
        <v>9.1061682742698995</v>
      </c>
      <c r="E19" s="184"/>
      <c r="F19" s="186" t="str">
        <f t="shared" si="0"/>
        <v>Guam</v>
      </c>
      <c r="G19" s="48">
        <v>2.42304227493609</v>
      </c>
      <c r="H19" s="44">
        <v>0</v>
      </c>
      <c r="I19" s="44">
        <v>0.50133521301923001</v>
      </c>
      <c r="J19" s="39">
        <v>6.3488513991403899</v>
      </c>
      <c r="K19" s="44">
        <v>0</v>
      </c>
      <c r="L19" s="44">
        <v>0</v>
      </c>
      <c r="M19" s="44">
        <v>8.3531274742680003E-2</v>
      </c>
      <c r="N19" s="44">
        <v>8.3529874213840005E-2</v>
      </c>
      <c r="O19" s="44">
        <v>0</v>
      </c>
      <c r="P19" s="44">
        <v>0</v>
      </c>
      <c r="Q19" s="44">
        <v>8.3538587848929993E-2</v>
      </c>
      <c r="R19" s="44">
        <v>0</v>
      </c>
      <c r="S19" s="45">
        <v>0</v>
      </c>
      <c r="T19" s="45"/>
    </row>
    <row r="20" spans="1:20" ht="12.75" customHeight="1" x14ac:dyDescent="0.3">
      <c r="A20" s="41" t="s">
        <v>18</v>
      </c>
      <c r="B20" s="39">
        <v>4993.6666666666697</v>
      </c>
      <c r="C20" s="39">
        <v>3310.5402193052701</v>
      </c>
      <c r="D20" s="56">
        <v>518.09437863507799</v>
      </c>
      <c r="E20" s="184"/>
      <c r="F20" s="186" t="str">
        <f t="shared" si="0"/>
        <v>Hawaii</v>
      </c>
      <c r="G20" s="48">
        <v>487.26069846859798</v>
      </c>
      <c r="H20" s="39">
        <v>1.6666933461394799</v>
      </c>
      <c r="I20" s="39">
        <v>13.583466730697401</v>
      </c>
      <c r="J20" s="39">
        <v>18.416773384557899</v>
      </c>
      <c r="K20" s="44">
        <v>0</v>
      </c>
      <c r="L20" s="39">
        <v>12.583413371751799</v>
      </c>
      <c r="M20" s="44">
        <v>8.3333333333329998E-2</v>
      </c>
      <c r="N20" s="39">
        <v>11.416773384557899</v>
      </c>
      <c r="O20" s="39">
        <v>6.0833866922789603</v>
      </c>
      <c r="P20" s="44">
        <v>8.3333333333329998E-2</v>
      </c>
      <c r="Q20" s="44">
        <v>0</v>
      </c>
      <c r="R20" s="44">
        <v>0</v>
      </c>
      <c r="S20" s="39">
        <v>7.4168000640307401</v>
      </c>
    </row>
    <row r="21" spans="1:20" ht="12.75" customHeight="1" x14ac:dyDescent="0.3">
      <c r="A21" s="41" t="s">
        <v>19</v>
      </c>
      <c r="B21" s="39">
        <v>1946</v>
      </c>
      <c r="C21" s="39">
        <v>57.3333333333333</v>
      </c>
      <c r="D21" s="56">
        <v>31.8333333333333</v>
      </c>
      <c r="E21" s="184"/>
      <c r="F21" s="186" t="str">
        <f t="shared" si="0"/>
        <v>Idaho</v>
      </c>
      <c r="G21" s="48">
        <v>13.25</v>
      </c>
      <c r="H21" s="44">
        <v>0.16666666666666999</v>
      </c>
      <c r="I21" s="44">
        <v>0</v>
      </c>
      <c r="J21" s="39">
        <v>1.25</v>
      </c>
      <c r="K21" s="44">
        <v>0</v>
      </c>
      <c r="L21" s="39">
        <v>19.25</v>
      </c>
      <c r="M21" s="44">
        <v>3.5833333333333299</v>
      </c>
      <c r="N21" s="39">
        <v>7.1666666666666696</v>
      </c>
      <c r="O21" s="44">
        <v>2.8333333333333299</v>
      </c>
      <c r="P21" s="44">
        <v>0</v>
      </c>
      <c r="Q21" s="44">
        <v>0.41666666666667002</v>
      </c>
      <c r="R21" s="44">
        <v>0</v>
      </c>
      <c r="S21" s="39">
        <v>6.6666666666666696</v>
      </c>
    </row>
    <row r="22" spans="1:20" ht="12.75" customHeight="1" x14ac:dyDescent="0.3">
      <c r="A22" s="41" t="s">
        <v>20</v>
      </c>
      <c r="B22" s="39">
        <v>10833.916666666701</v>
      </c>
      <c r="C22" s="39">
        <v>2010.8685793417999</v>
      </c>
      <c r="D22" s="56">
        <v>1337.2618308579699</v>
      </c>
      <c r="E22" s="184"/>
      <c r="F22" s="186" t="str">
        <f t="shared" si="0"/>
        <v>Illinois</v>
      </c>
      <c r="G22" s="48">
        <v>1328.9665813158499</v>
      </c>
      <c r="H22" s="44">
        <v>0</v>
      </c>
      <c r="I22" s="44">
        <v>0</v>
      </c>
      <c r="J22" s="44">
        <v>13.042588108689801</v>
      </c>
      <c r="K22" s="44">
        <v>0</v>
      </c>
      <c r="L22" s="39">
        <v>18.037845879588701</v>
      </c>
      <c r="M22" s="39">
        <v>13.708501931480299</v>
      </c>
      <c r="N22" s="39">
        <v>4.0204326923076898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</row>
    <row r="23" spans="1:20" ht="12.75" customHeight="1" x14ac:dyDescent="0.3">
      <c r="A23" s="41" t="s">
        <v>21</v>
      </c>
      <c r="B23" s="39">
        <v>6438.0833333333303</v>
      </c>
      <c r="C23" s="39">
        <v>2020.09796107804</v>
      </c>
      <c r="D23" s="56">
        <v>336.337654439537</v>
      </c>
      <c r="E23" s="184"/>
      <c r="F23" s="186" t="str">
        <f t="shared" si="0"/>
        <v>Indiana</v>
      </c>
      <c r="G23" s="48">
        <v>317.00408104474798</v>
      </c>
      <c r="H23" s="44">
        <v>0</v>
      </c>
      <c r="I23" s="44">
        <v>0</v>
      </c>
      <c r="J23" s="39">
        <v>0.75006401638819997</v>
      </c>
      <c r="K23" s="44">
        <v>0</v>
      </c>
      <c r="L23" s="39">
        <v>2.7500640163882002</v>
      </c>
      <c r="M23" s="44">
        <v>0</v>
      </c>
      <c r="N23" s="39">
        <v>0.91668267076372001</v>
      </c>
      <c r="O23" s="44">
        <v>8.3333333333329998E-2</v>
      </c>
      <c r="P23" s="44">
        <v>0</v>
      </c>
      <c r="Q23" s="39">
        <v>20.583509378400901</v>
      </c>
      <c r="R23" s="44">
        <v>0</v>
      </c>
      <c r="S23" s="44">
        <v>0</v>
      </c>
    </row>
    <row r="24" spans="1:20" ht="12.75" customHeight="1" x14ac:dyDescent="0.3">
      <c r="A24" s="41" t="s">
        <v>22</v>
      </c>
      <c r="B24" s="39">
        <v>8267.5</v>
      </c>
      <c r="C24" s="39">
        <v>2918.4166666666702</v>
      </c>
      <c r="D24" s="56">
        <v>578.75</v>
      </c>
      <c r="E24" s="184"/>
      <c r="F24" s="186" t="str">
        <f t="shared" si="0"/>
        <v>Iowa</v>
      </c>
      <c r="G24" s="48">
        <v>534</v>
      </c>
      <c r="H24" s="39">
        <v>1.6666666666666701</v>
      </c>
      <c r="I24" s="39">
        <v>4.5</v>
      </c>
      <c r="J24" s="39">
        <v>0.41666666666667002</v>
      </c>
      <c r="K24" s="44">
        <v>0</v>
      </c>
      <c r="L24" s="39">
        <v>15.4166666666667</v>
      </c>
      <c r="M24" s="39">
        <v>1.8333333333333299</v>
      </c>
      <c r="N24" s="39">
        <v>30.9166666666667</v>
      </c>
      <c r="O24" s="39">
        <v>1.0833333333333299</v>
      </c>
      <c r="P24" s="39">
        <v>1.3333333333333299</v>
      </c>
      <c r="Q24" s="39">
        <v>2.9166666666666701</v>
      </c>
      <c r="R24" s="44">
        <v>0</v>
      </c>
      <c r="S24" s="39">
        <v>47.8333333333333</v>
      </c>
    </row>
    <row r="25" spans="1:20" ht="12.75" customHeight="1" x14ac:dyDescent="0.3">
      <c r="A25" s="41" t="s">
        <v>23</v>
      </c>
      <c r="B25" s="39">
        <v>4072.8333333333298</v>
      </c>
      <c r="C25" s="39">
        <v>1953.71943211247</v>
      </c>
      <c r="D25" s="56">
        <v>598.97174692728197</v>
      </c>
      <c r="E25" s="184"/>
      <c r="F25" s="186" t="str">
        <f t="shared" si="0"/>
        <v>Kansas</v>
      </c>
      <c r="G25" s="48">
        <v>527.91267675833501</v>
      </c>
      <c r="H25" s="44">
        <v>50.183304558720799</v>
      </c>
      <c r="I25" s="44">
        <v>2.6846405228758199</v>
      </c>
      <c r="J25" s="44">
        <v>0</v>
      </c>
      <c r="K25" s="44">
        <v>0</v>
      </c>
      <c r="L25" s="39">
        <v>2.57811279648128</v>
      </c>
      <c r="M25" s="44">
        <v>0</v>
      </c>
      <c r="N25" s="39">
        <v>40.815123114235199</v>
      </c>
      <c r="O25" s="44">
        <v>0</v>
      </c>
      <c r="P25" s="44">
        <v>0.33018867924528</v>
      </c>
      <c r="Q25" s="39">
        <v>5.9738151025609403</v>
      </c>
      <c r="R25" s="44">
        <v>0</v>
      </c>
      <c r="S25" s="44">
        <v>1.0087145969498901</v>
      </c>
    </row>
    <row r="26" spans="1:20" ht="12.75" customHeight="1" x14ac:dyDescent="0.3">
      <c r="A26" s="41" t="s">
        <v>24</v>
      </c>
      <c r="B26" s="39">
        <v>15641.916666666701</v>
      </c>
      <c r="C26" s="39">
        <v>3139.4166666666702</v>
      </c>
      <c r="D26" s="56">
        <v>1287.5</v>
      </c>
      <c r="E26" s="184"/>
      <c r="F26" s="186" t="str">
        <f t="shared" si="0"/>
        <v>Kentucky</v>
      </c>
      <c r="G26" s="48">
        <v>846.75</v>
      </c>
      <c r="H26" s="39">
        <v>163</v>
      </c>
      <c r="I26" s="44">
        <v>0</v>
      </c>
      <c r="J26" s="39">
        <v>61.8333333333333</v>
      </c>
      <c r="K26" s="44">
        <v>0</v>
      </c>
      <c r="L26" s="39">
        <v>11.75</v>
      </c>
      <c r="M26" s="39">
        <v>196.5</v>
      </c>
      <c r="N26" s="39">
        <v>67.4166666666667</v>
      </c>
      <c r="O26" s="39">
        <v>444.16666666666703</v>
      </c>
      <c r="P26" s="39">
        <v>38.5833333333333</v>
      </c>
      <c r="Q26" s="39">
        <v>65.1666666666667</v>
      </c>
      <c r="R26" s="44">
        <v>0</v>
      </c>
      <c r="S26" s="39">
        <v>0.83333333333333004</v>
      </c>
    </row>
    <row r="27" spans="1:20" ht="12.75" customHeight="1" x14ac:dyDescent="0.3">
      <c r="A27" s="41" t="s">
        <v>25</v>
      </c>
      <c r="B27" s="39">
        <v>3631.75</v>
      </c>
      <c r="C27" s="39">
        <v>1283.3333333333301</v>
      </c>
      <c r="D27" s="56">
        <v>49.8333333333333</v>
      </c>
      <c r="E27" s="184"/>
      <c r="F27" s="186" t="str">
        <f t="shared" si="0"/>
        <v>Louisiana</v>
      </c>
      <c r="G27" s="48">
        <v>33.6666666666667</v>
      </c>
      <c r="H27" s="44">
        <v>0.41666666666667002</v>
      </c>
      <c r="I27" s="44">
        <v>0.41666666666667002</v>
      </c>
      <c r="J27" s="44">
        <v>0</v>
      </c>
      <c r="K27" s="44">
        <v>0</v>
      </c>
      <c r="L27" s="39">
        <v>6.5833333333333401</v>
      </c>
      <c r="M27" s="39">
        <v>0.5</v>
      </c>
      <c r="N27" s="39">
        <v>14.0833333333333</v>
      </c>
      <c r="O27" s="44">
        <v>8.3333333333329998E-2</v>
      </c>
      <c r="P27" s="44">
        <v>0</v>
      </c>
      <c r="Q27" s="39">
        <v>0.83333333333333004</v>
      </c>
      <c r="R27" s="44">
        <v>0.16666666666666999</v>
      </c>
      <c r="S27" s="44">
        <v>0</v>
      </c>
    </row>
    <row r="28" spans="1:20" ht="18" customHeight="1" x14ac:dyDescent="0.3">
      <c r="A28" s="41" t="s">
        <v>26</v>
      </c>
      <c r="B28" s="39">
        <v>13788.666666666701</v>
      </c>
      <c r="C28" s="39">
        <v>12183.25</v>
      </c>
      <c r="D28" s="56">
        <v>10190</v>
      </c>
      <c r="E28" s="184"/>
      <c r="F28" s="186" t="str">
        <f t="shared" si="0"/>
        <v>Maine</v>
      </c>
      <c r="G28" s="48">
        <v>10027.5</v>
      </c>
      <c r="H28" s="44">
        <v>0</v>
      </c>
      <c r="I28" s="44">
        <v>0</v>
      </c>
      <c r="J28" s="39">
        <v>57.5833333333333</v>
      </c>
      <c r="K28" s="44">
        <v>0.25</v>
      </c>
      <c r="L28" s="39">
        <v>329.33333333333297</v>
      </c>
      <c r="M28" s="39">
        <v>2.8333333333333299</v>
      </c>
      <c r="N28" s="39">
        <v>133.166666666667</v>
      </c>
      <c r="O28" s="39">
        <v>20.8333333333333</v>
      </c>
      <c r="P28" s="39">
        <v>17.6666666666667</v>
      </c>
      <c r="Q28" s="39">
        <v>2.6666666666666701</v>
      </c>
      <c r="R28" s="44">
        <v>0.16666666666666999</v>
      </c>
      <c r="S28" s="44">
        <v>0</v>
      </c>
    </row>
    <row r="29" spans="1:20" ht="12.75" customHeight="1" x14ac:dyDescent="0.3">
      <c r="A29" s="41" t="s">
        <v>27</v>
      </c>
      <c r="B29" s="39">
        <v>20448.083333333299</v>
      </c>
      <c r="C29" s="39">
        <v>10817.191996596101</v>
      </c>
      <c r="D29" s="56">
        <v>1226.14975273697</v>
      </c>
      <c r="E29" s="184"/>
      <c r="F29" s="186" t="str">
        <f t="shared" si="0"/>
        <v>Maryland</v>
      </c>
      <c r="G29" s="48">
        <v>667.91846938143999</v>
      </c>
      <c r="H29" s="44">
        <v>0</v>
      </c>
      <c r="I29" s="44">
        <v>0</v>
      </c>
      <c r="J29" s="39">
        <v>333.62407686498301</v>
      </c>
      <c r="K29" s="44">
        <v>0</v>
      </c>
      <c r="L29" s="39">
        <v>213.877581191144</v>
      </c>
      <c r="M29" s="39">
        <v>25.9731019169439</v>
      </c>
      <c r="N29" s="39">
        <v>142.806017727566</v>
      </c>
      <c r="O29" s="39">
        <v>234.06587087658801</v>
      </c>
      <c r="P29" s="44">
        <v>0</v>
      </c>
      <c r="Q29" s="39">
        <v>46.541193619095303</v>
      </c>
      <c r="R29" s="44">
        <v>0</v>
      </c>
      <c r="S29" s="44">
        <v>0</v>
      </c>
    </row>
    <row r="30" spans="1:20" ht="12.75" customHeight="1" x14ac:dyDescent="0.3">
      <c r="A30" s="41" t="s">
        <v>28</v>
      </c>
      <c r="B30" s="39">
        <v>47784.833333333299</v>
      </c>
      <c r="C30" s="39">
        <v>34372.918756855099</v>
      </c>
      <c r="D30" s="56">
        <v>19684.763686590999</v>
      </c>
      <c r="E30" s="184"/>
      <c r="F30" s="186" t="str">
        <f t="shared" si="0"/>
        <v>Massachusetts</v>
      </c>
      <c r="G30" s="48">
        <v>19281.6344929521</v>
      </c>
      <c r="H30" s="44">
        <v>0</v>
      </c>
      <c r="I30" s="44">
        <v>0</v>
      </c>
      <c r="J30" s="44">
        <v>0</v>
      </c>
      <c r="K30" s="44">
        <v>0</v>
      </c>
      <c r="L30" s="39">
        <v>130.83187078623899</v>
      </c>
      <c r="M30" s="39">
        <v>14.572781385281401</v>
      </c>
      <c r="N30" s="39">
        <v>285.87173899670898</v>
      </c>
      <c r="O30" s="44">
        <v>1.9532163742690101</v>
      </c>
      <c r="P30" s="44">
        <v>0</v>
      </c>
      <c r="Q30" s="39">
        <v>52.3028720439995</v>
      </c>
      <c r="R30" s="44">
        <v>0</v>
      </c>
      <c r="S30" s="44">
        <v>0</v>
      </c>
    </row>
    <row r="31" spans="1:20" ht="12.75" customHeight="1" x14ac:dyDescent="0.3">
      <c r="A31" s="41" t="s">
        <v>29</v>
      </c>
      <c r="B31" s="39">
        <v>13584.75</v>
      </c>
      <c r="C31" s="39">
        <v>4782.1109304298598</v>
      </c>
      <c r="D31" s="56">
        <v>1069.54735419809</v>
      </c>
      <c r="E31" s="184"/>
      <c r="F31" s="186" t="str">
        <f t="shared" si="0"/>
        <v>Michigan</v>
      </c>
      <c r="G31" s="48">
        <v>778.46262254902001</v>
      </c>
      <c r="H31" s="39">
        <v>3.875</v>
      </c>
      <c r="I31" s="39">
        <v>21.310897435897399</v>
      </c>
      <c r="J31" s="39">
        <v>16.271634615384599</v>
      </c>
      <c r="K31" s="44">
        <v>0</v>
      </c>
      <c r="L31" s="39">
        <v>247.262097787833</v>
      </c>
      <c r="M31" s="39">
        <v>56.383727689793901</v>
      </c>
      <c r="N31" s="39">
        <v>160.100985105581</v>
      </c>
      <c r="O31" s="39">
        <v>3.87820512820513</v>
      </c>
      <c r="P31" s="44">
        <v>0</v>
      </c>
      <c r="Q31" s="39">
        <v>7.7391826923076898</v>
      </c>
      <c r="R31" s="44">
        <v>0</v>
      </c>
      <c r="S31" s="39">
        <v>149.03596342383099</v>
      </c>
    </row>
    <row r="32" spans="1:20" ht="12.75" customHeight="1" x14ac:dyDescent="0.3">
      <c r="A32" s="41" t="s">
        <v>30</v>
      </c>
      <c r="B32" s="39">
        <v>15055.916666666701</v>
      </c>
      <c r="C32" s="39">
        <v>6257.1666666666697</v>
      </c>
      <c r="D32" s="56">
        <v>1391.25</v>
      </c>
      <c r="E32" s="184"/>
      <c r="F32" s="186" t="str">
        <f t="shared" si="0"/>
        <v>Minnesota</v>
      </c>
      <c r="G32" s="48">
        <v>1179.1666666666699</v>
      </c>
      <c r="H32" s="39">
        <v>2.1666666666666701</v>
      </c>
      <c r="I32" s="39">
        <v>1.5</v>
      </c>
      <c r="J32" s="39">
        <v>12.0833333333333</v>
      </c>
      <c r="K32" s="44">
        <v>0</v>
      </c>
      <c r="L32" s="39">
        <v>105.166666666667</v>
      </c>
      <c r="M32" s="39">
        <v>1.75</v>
      </c>
      <c r="N32" s="39">
        <v>118.416666666667</v>
      </c>
      <c r="O32" s="39">
        <v>14.9166666666667</v>
      </c>
      <c r="P32" s="44">
        <v>0</v>
      </c>
      <c r="Q32" s="39">
        <v>86.8333333333333</v>
      </c>
      <c r="R32" s="44">
        <v>8.3333333333329998E-2</v>
      </c>
      <c r="S32" s="39">
        <v>247.75</v>
      </c>
    </row>
    <row r="33" spans="1:19" ht="12.75" customHeight="1" x14ac:dyDescent="0.3">
      <c r="A33" s="41" t="s">
        <v>31</v>
      </c>
      <c r="B33" s="39">
        <v>2665.25</v>
      </c>
      <c r="C33" s="39">
        <v>529.507029490685</v>
      </c>
      <c r="D33" s="56">
        <v>222.092533718645</v>
      </c>
      <c r="E33" s="184"/>
      <c r="F33" s="186" t="str">
        <f t="shared" si="0"/>
        <v>Mississippi</v>
      </c>
      <c r="G33" s="48">
        <v>127.701618918836</v>
      </c>
      <c r="H33" s="44">
        <v>0</v>
      </c>
      <c r="I33" s="44">
        <v>0</v>
      </c>
      <c r="J33" s="39">
        <v>28.779467203058999</v>
      </c>
      <c r="K33" s="44">
        <v>0</v>
      </c>
      <c r="L33" s="39">
        <v>3.6410144618686502</v>
      </c>
      <c r="M33" s="39">
        <v>56.036436992219599</v>
      </c>
      <c r="N33" s="39">
        <v>32.251609267378001</v>
      </c>
      <c r="O33" s="44">
        <v>0</v>
      </c>
      <c r="P33" s="44">
        <v>0</v>
      </c>
      <c r="Q33" s="39">
        <v>3.4971145863095101</v>
      </c>
      <c r="R33" s="44">
        <v>0</v>
      </c>
      <c r="S33" s="44">
        <v>0</v>
      </c>
    </row>
    <row r="34" spans="1:19" ht="12.75" customHeight="1" x14ac:dyDescent="0.3">
      <c r="A34" s="41" t="s">
        <v>32</v>
      </c>
      <c r="B34" s="39">
        <v>9702.5833333333394</v>
      </c>
      <c r="C34" s="39">
        <v>5564.2052842663597</v>
      </c>
      <c r="D34" s="56">
        <v>920.66467812156395</v>
      </c>
      <c r="E34" s="184"/>
      <c r="F34" s="186" t="str">
        <f t="shared" si="0"/>
        <v>Missouri</v>
      </c>
      <c r="G34" s="48">
        <v>848.06268753902896</v>
      </c>
      <c r="H34" s="39">
        <v>2.2506528156532601</v>
      </c>
      <c r="I34" s="39">
        <v>7.5850497064030398</v>
      </c>
      <c r="J34" s="39">
        <v>9.0016480134757799</v>
      </c>
      <c r="K34" s="44">
        <v>0</v>
      </c>
      <c r="L34" s="39">
        <v>52.263579833856603</v>
      </c>
      <c r="M34" s="39">
        <v>1.6673294160622301</v>
      </c>
      <c r="N34" s="39">
        <v>37.843075674294901</v>
      </c>
      <c r="O34" s="39">
        <v>3.7507004262564698</v>
      </c>
      <c r="P34" s="44">
        <v>8.3333333333329998E-2</v>
      </c>
      <c r="Q34" s="39">
        <v>9.3337157890983704</v>
      </c>
      <c r="R34" s="44">
        <v>0</v>
      </c>
      <c r="S34" s="39">
        <v>107.273476377687</v>
      </c>
    </row>
    <row r="35" spans="1:19" ht="12.75" customHeight="1" x14ac:dyDescent="0.3">
      <c r="A35" s="41" t="s">
        <v>33</v>
      </c>
      <c r="B35" s="39">
        <v>2993.1666666666702</v>
      </c>
      <c r="C35" s="39">
        <v>1064.3333333333301</v>
      </c>
      <c r="D35" s="56">
        <v>383.41666666666703</v>
      </c>
      <c r="E35" s="184"/>
      <c r="F35" s="186" t="str">
        <f t="shared" si="0"/>
        <v>Montana</v>
      </c>
      <c r="G35" s="48">
        <v>259.16666666666703</v>
      </c>
      <c r="H35" s="44">
        <v>4.6666666666666696</v>
      </c>
      <c r="I35" s="44">
        <v>5.0833333333333304</v>
      </c>
      <c r="J35" s="39">
        <v>109.416666666667</v>
      </c>
      <c r="K35" s="44">
        <v>0</v>
      </c>
      <c r="L35" s="39">
        <v>32.75</v>
      </c>
      <c r="M35" s="39">
        <v>1.75</v>
      </c>
      <c r="N35" s="39">
        <v>44.5833333333333</v>
      </c>
      <c r="O35" s="44">
        <v>0</v>
      </c>
      <c r="P35" s="39">
        <v>2</v>
      </c>
      <c r="Q35" s="39">
        <v>2.4166666666666701</v>
      </c>
      <c r="R35" s="44">
        <v>0</v>
      </c>
      <c r="S35" s="44">
        <v>0.16666666666666999</v>
      </c>
    </row>
    <row r="36" spans="1:19" ht="12.75" customHeight="1" x14ac:dyDescent="0.3">
      <c r="A36" s="41" t="s">
        <v>34</v>
      </c>
      <c r="B36" s="39">
        <v>4587.9166666666697</v>
      </c>
      <c r="C36" s="39">
        <v>1528.5631125992099</v>
      </c>
      <c r="D36" s="56">
        <v>146.01117387551801</v>
      </c>
      <c r="E36" s="184"/>
      <c r="F36" s="186" t="str">
        <f t="shared" si="0"/>
        <v>Nebraska</v>
      </c>
      <c r="G36" s="48">
        <v>140.67774144421699</v>
      </c>
      <c r="H36" s="44">
        <v>0</v>
      </c>
      <c r="I36" s="44">
        <v>0</v>
      </c>
      <c r="J36" s="39">
        <v>2.7500221867234602</v>
      </c>
      <c r="K36" s="44">
        <v>1.0000384556222099</v>
      </c>
      <c r="L36" s="39">
        <v>1.5000384556222099</v>
      </c>
      <c r="M36" s="44">
        <v>0</v>
      </c>
      <c r="N36" s="39">
        <v>4.0001050157926104</v>
      </c>
      <c r="O36" s="39">
        <v>8.3333333333329998E-2</v>
      </c>
      <c r="P36" s="39">
        <v>0.25002218672345999</v>
      </c>
      <c r="Q36" s="39">
        <v>0.5</v>
      </c>
      <c r="R36" s="44">
        <v>0</v>
      </c>
      <c r="S36" s="39">
        <v>0.50002218672345999</v>
      </c>
    </row>
    <row r="37" spans="1:19" ht="12.75" customHeight="1" x14ac:dyDescent="0.3">
      <c r="A37" s="41" t="s">
        <v>35</v>
      </c>
      <c r="B37" s="39">
        <v>7823.9166666666697</v>
      </c>
      <c r="C37" s="39">
        <v>3946.1899132516801</v>
      </c>
      <c r="D37" s="56">
        <v>1044.7783907907501</v>
      </c>
      <c r="E37" s="184"/>
      <c r="F37" s="186" t="str">
        <f t="shared" si="0"/>
        <v>Nevada</v>
      </c>
      <c r="G37" s="48">
        <v>1026.4270440599</v>
      </c>
      <c r="H37" s="44">
        <v>0</v>
      </c>
      <c r="I37" s="44">
        <v>0</v>
      </c>
      <c r="J37" s="39">
        <v>7.0016025641025701</v>
      </c>
      <c r="K37" s="44">
        <v>0</v>
      </c>
      <c r="L37" s="39">
        <v>12.0290697129313</v>
      </c>
      <c r="M37" s="39">
        <v>6.9995406663400299</v>
      </c>
      <c r="N37" s="39">
        <v>19.873207554180901</v>
      </c>
      <c r="O37" s="44">
        <v>0</v>
      </c>
      <c r="P37" s="44">
        <v>3.4957805907172999</v>
      </c>
      <c r="Q37" s="44">
        <v>0</v>
      </c>
      <c r="R37" s="44">
        <v>0</v>
      </c>
      <c r="S37" s="44">
        <v>0</v>
      </c>
    </row>
    <row r="38" spans="1:19" ht="18" customHeight="1" x14ac:dyDescent="0.3">
      <c r="A38" s="41" t="s">
        <v>36</v>
      </c>
      <c r="B38" s="39">
        <v>5047.9166666666697</v>
      </c>
      <c r="C38" s="39">
        <v>2750.1666666666702</v>
      </c>
      <c r="D38" s="56">
        <v>1526.6666666666699</v>
      </c>
      <c r="E38" s="184"/>
      <c r="F38" s="186" t="str">
        <f t="shared" si="0"/>
        <v>New Hampshire</v>
      </c>
      <c r="G38" s="48">
        <v>1469</v>
      </c>
      <c r="H38" s="44">
        <v>0</v>
      </c>
      <c r="I38" s="44">
        <v>0</v>
      </c>
      <c r="J38" s="39">
        <v>3.25</v>
      </c>
      <c r="K38" s="39">
        <v>3.6666666666666701</v>
      </c>
      <c r="L38" s="39">
        <v>60.75</v>
      </c>
      <c r="M38" s="39">
        <v>31.1666666666667</v>
      </c>
      <c r="N38" s="39">
        <v>31.5</v>
      </c>
      <c r="O38" s="39">
        <v>9.75</v>
      </c>
      <c r="P38" s="44">
        <v>0</v>
      </c>
      <c r="Q38" s="39">
        <v>6.5</v>
      </c>
      <c r="R38" s="44">
        <v>0</v>
      </c>
      <c r="S38" s="44">
        <v>0</v>
      </c>
    </row>
    <row r="39" spans="1:19" ht="12.75" customHeight="1" x14ac:dyDescent="0.3">
      <c r="A39" s="41" t="s">
        <v>37</v>
      </c>
      <c r="B39" s="39">
        <v>9318.6666666666697</v>
      </c>
      <c r="C39" s="39">
        <v>4840.5</v>
      </c>
      <c r="D39" s="56">
        <v>750.16666666666697</v>
      </c>
      <c r="E39" s="184"/>
      <c r="F39" s="186" t="str">
        <f t="shared" si="0"/>
        <v>New Jersey</v>
      </c>
      <c r="G39" s="48">
        <v>418.58333333333297</v>
      </c>
      <c r="H39" s="44">
        <v>0</v>
      </c>
      <c r="I39" s="44">
        <v>0</v>
      </c>
      <c r="J39" s="39">
        <v>145.25</v>
      </c>
      <c r="K39" s="44">
        <v>0</v>
      </c>
      <c r="L39" s="39">
        <v>27.25</v>
      </c>
      <c r="M39" s="39">
        <v>1.4166666666666701</v>
      </c>
      <c r="N39" s="39">
        <v>218.416666666667</v>
      </c>
      <c r="O39" s="39">
        <v>77.5</v>
      </c>
      <c r="P39" s="39">
        <v>16.5</v>
      </c>
      <c r="Q39" s="39">
        <v>4.3333333333333304</v>
      </c>
      <c r="R39" s="44">
        <v>0</v>
      </c>
      <c r="S39" s="39">
        <v>1.3333333333333299</v>
      </c>
    </row>
    <row r="40" spans="1:19" ht="12.75" customHeight="1" x14ac:dyDescent="0.3">
      <c r="A40" s="41" t="s">
        <v>38</v>
      </c>
      <c r="B40" s="39">
        <v>10589.333333333299</v>
      </c>
      <c r="C40" s="39">
        <v>5178.7980018265198</v>
      </c>
      <c r="D40" s="56">
        <v>1240.8156562606</v>
      </c>
      <c r="E40" s="184"/>
      <c r="F40" s="186" t="str">
        <f t="shared" si="0"/>
        <v>New Mexico</v>
      </c>
      <c r="G40" s="48">
        <v>767.54355901688098</v>
      </c>
      <c r="H40" s="44">
        <v>110.517258675509</v>
      </c>
      <c r="I40" s="44">
        <v>0</v>
      </c>
      <c r="J40" s="39">
        <v>95.329266947638203</v>
      </c>
      <c r="K40" s="44">
        <v>0</v>
      </c>
      <c r="L40" s="39">
        <v>198.88963057698601</v>
      </c>
      <c r="M40" s="39">
        <v>30.161898505712902</v>
      </c>
      <c r="N40" s="39">
        <v>140.15134393283</v>
      </c>
      <c r="O40" s="39">
        <v>23.521790164635199</v>
      </c>
      <c r="P40" s="44">
        <v>0</v>
      </c>
      <c r="Q40" s="39">
        <v>13.157372024520299</v>
      </c>
      <c r="R40" s="44">
        <v>0</v>
      </c>
      <c r="S40" s="44">
        <v>0</v>
      </c>
    </row>
    <row r="41" spans="1:19" ht="12.75" customHeight="1" x14ac:dyDescent="0.3">
      <c r="A41" s="41" t="s">
        <v>39</v>
      </c>
      <c r="B41" s="39">
        <v>114923.16666666701</v>
      </c>
      <c r="C41" s="39">
        <v>73788.439903263396</v>
      </c>
      <c r="D41" s="56">
        <v>12909.295409295801</v>
      </c>
      <c r="E41" s="184"/>
      <c r="F41" s="186" t="str">
        <f t="shared" si="0"/>
        <v>New York</v>
      </c>
      <c r="G41" s="48">
        <v>11797.9841479936</v>
      </c>
      <c r="H41" s="39">
        <v>508.08865871736401</v>
      </c>
      <c r="I41" s="44">
        <v>0</v>
      </c>
      <c r="J41" s="39">
        <v>368.93577698830501</v>
      </c>
      <c r="K41" s="44">
        <v>0</v>
      </c>
      <c r="L41" s="39">
        <v>48.677287581699403</v>
      </c>
      <c r="M41" s="44">
        <v>0</v>
      </c>
      <c r="N41" s="39">
        <v>751.83382616007202</v>
      </c>
      <c r="O41" s="39">
        <v>130.97574978267201</v>
      </c>
      <c r="P41" s="44">
        <v>57.6454248366013</v>
      </c>
      <c r="Q41" s="44">
        <v>0</v>
      </c>
      <c r="R41" s="44">
        <v>0</v>
      </c>
      <c r="S41" s="44">
        <v>0</v>
      </c>
    </row>
    <row r="42" spans="1:19" ht="12.75" customHeight="1" x14ac:dyDescent="0.3">
      <c r="A42" s="41" t="s">
        <v>40</v>
      </c>
      <c r="B42" s="39">
        <v>13929.583333333299</v>
      </c>
      <c r="C42" s="39">
        <v>3496.7343615556501</v>
      </c>
      <c r="D42" s="56">
        <v>339.496043438117</v>
      </c>
      <c r="E42" s="184"/>
      <c r="F42" s="186" t="str">
        <f t="shared" si="0"/>
        <v>North Carolina</v>
      </c>
      <c r="G42" s="48">
        <v>127.17073027283899</v>
      </c>
      <c r="H42" s="44">
        <v>5.1838235294117698</v>
      </c>
      <c r="I42" s="39">
        <v>5.2671568627451002</v>
      </c>
      <c r="J42" s="39">
        <v>27.442964144532699</v>
      </c>
      <c r="K42" s="44">
        <v>0</v>
      </c>
      <c r="L42" s="39">
        <v>167.20862738332201</v>
      </c>
      <c r="M42" s="39">
        <v>5.3477011494252897</v>
      </c>
      <c r="N42" s="39">
        <v>53.676061289181497</v>
      </c>
      <c r="O42" s="44">
        <v>0</v>
      </c>
      <c r="P42" s="44">
        <v>0</v>
      </c>
      <c r="Q42" s="44">
        <v>1.0572916666666701</v>
      </c>
      <c r="R42" s="44">
        <v>0</v>
      </c>
      <c r="S42" s="44">
        <v>0</v>
      </c>
    </row>
    <row r="43" spans="1:19" ht="12.75" customHeight="1" x14ac:dyDescent="0.3">
      <c r="A43" s="41" t="s">
        <v>41</v>
      </c>
      <c r="B43" s="39">
        <v>972.08333333333405</v>
      </c>
      <c r="C43" s="39">
        <v>321.086976970401</v>
      </c>
      <c r="D43" s="56">
        <v>99.713260726980295</v>
      </c>
      <c r="E43" s="184"/>
      <c r="F43" s="186" t="str">
        <f t="shared" si="0"/>
        <v>North Dakota</v>
      </c>
      <c r="G43" s="48">
        <v>73.952464893687093</v>
      </c>
      <c r="H43" s="44">
        <v>8.3418541240630001E-2</v>
      </c>
      <c r="I43" s="44">
        <v>1.5008638388956801</v>
      </c>
      <c r="J43" s="39">
        <v>17.673568313232401</v>
      </c>
      <c r="K43" s="44">
        <v>0</v>
      </c>
      <c r="L43" s="39">
        <v>3.7524185478363101</v>
      </c>
      <c r="M43" s="44">
        <v>0</v>
      </c>
      <c r="N43" s="39">
        <v>16.174439953423501</v>
      </c>
      <c r="O43" s="44">
        <v>0</v>
      </c>
      <c r="P43" s="39">
        <v>2.0014633631756098</v>
      </c>
      <c r="Q43" s="39">
        <v>1.0005171273551401</v>
      </c>
      <c r="R43" s="44">
        <v>8.3418541240630001E-2</v>
      </c>
      <c r="S43" s="44">
        <v>0</v>
      </c>
    </row>
    <row r="44" spans="1:19" ht="12.75" customHeight="1" x14ac:dyDescent="0.3">
      <c r="A44" s="41" t="s">
        <v>42</v>
      </c>
      <c r="B44" s="39">
        <v>52038</v>
      </c>
      <c r="C44" s="39">
        <v>7788.0057964110702</v>
      </c>
      <c r="D44" s="56">
        <v>2186.86406870564</v>
      </c>
      <c r="E44" s="184"/>
      <c r="F44" s="186" t="str">
        <f t="shared" si="0"/>
        <v>Ohio</v>
      </c>
      <c r="G44" s="48">
        <v>1220.2833449489799</v>
      </c>
      <c r="H44" s="44">
        <v>0</v>
      </c>
      <c r="I44" s="39">
        <v>44.1482462701819</v>
      </c>
      <c r="J44" s="39">
        <v>697.25127211728602</v>
      </c>
      <c r="K44" s="44">
        <v>33.691674798109297</v>
      </c>
      <c r="L44" s="39">
        <v>219.58685280258601</v>
      </c>
      <c r="M44" s="39">
        <v>3.13533333333333</v>
      </c>
      <c r="N44" s="39">
        <v>255.43699317482501</v>
      </c>
      <c r="O44" s="39">
        <v>177.068293078301</v>
      </c>
      <c r="P44" s="44">
        <v>1.93133333333333</v>
      </c>
      <c r="Q44" s="39">
        <v>2.8866666666666698</v>
      </c>
      <c r="R44" s="44">
        <v>0</v>
      </c>
      <c r="S44" s="39">
        <v>370.465674221923</v>
      </c>
    </row>
    <row r="45" spans="1:19" ht="12.75" customHeight="1" x14ac:dyDescent="0.3">
      <c r="A45" s="41" t="s">
        <v>43</v>
      </c>
      <c r="B45" s="39">
        <v>5635.3333333333303</v>
      </c>
      <c r="C45" s="39">
        <v>1385.2832852129</v>
      </c>
      <c r="D45" s="56">
        <v>335.79555740772201</v>
      </c>
      <c r="E45" s="184"/>
      <c r="F45" s="186" t="str">
        <f t="shared" si="0"/>
        <v>Oklahoma</v>
      </c>
      <c r="G45" s="48">
        <v>121.97029401200901</v>
      </c>
      <c r="H45" s="44">
        <v>0</v>
      </c>
      <c r="I45" s="44">
        <v>0</v>
      </c>
      <c r="J45" s="39">
        <v>33.8707147963705</v>
      </c>
      <c r="K45" s="44">
        <v>0</v>
      </c>
      <c r="L45" s="39">
        <v>55.483865584615003</v>
      </c>
      <c r="M45" s="39">
        <v>15.0177106212533</v>
      </c>
      <c r="N45" s="39">
        <v>143.99310681002001</v>
      </c>
      <c r="O45" s="44">
        <v>0</v>
      </c>
      <c r="P45" s="39">
        <v>0.50042465220126997</v>
      </c>
      <c r="Q45" s="39">
        <v>6.0906960851053498</v>
      </c>
      <c r="R45" s="44">
        <v>0</v>
      </c>
      <c r="S45" s="44">
        <v>0</v>
      </c>
    </row>
    <row r="46" spans="1:19" ht="12.75" customHeight="1" x14ac:dyDescent="0.3">
      <c r="A46" s="41" t="s">
        <v>44</v>
      </c>
      <c r="B46" s="39">
        <v>33909.416666666701</v>
      </c>
      <c r="C46" s="39">
        <v>27140.265434175399</v>
      </c>
      <c r="D46" s="56">
        <v>16300.157505138201</v>
      </c>
      <c r="E46" s="184"/>
      <c r="F46" s="186" t="str">
        <f t="shared" si="0"/>
        <v>Oregon</v>
      </c>
      <c r="G46" s="48">
        <v>16121.706352319899</v>
      </c>
      <c r="H46" s="44">
        <v>12.7585125232254</v>
      </c>
      <c r="I46" s="44">
        <v>32.095434409547003</v>
      </c>
      <c r="J46" s="39">
        <v>27.7846966912679</v>
      </c>
      <c r="K46" s="44">
        <v>1.3355798954362601</v>
      </c>
      <c r="L46" s="39">
        <v>76.197920742698898</v>
      </c>
      <c r="M46" s="44">
        <v>1.5018900033654301</v>
      </c>
      <c r="N46" s="39">
        <v>51.5620699424327</v>
      </c>
      <c r="O46" s="44">
        <v>0.33333333333332998</v>
      </c>
      <c r="P46" s="44">
        <v>0.91666666666666996</v>
      </c>
      <c r="Q46" s="39">
        <v>12.1781811188121</v>
      </c>
      <c r="R46" s="44">
        <v>0</v>
      </c>
      <c r="S46" s="39">
        <v>88.320310552747898</v>
      </c>
    </row>
    <row r="47" spans="1:19" ht="12.75" customHeight="1" x14ac:dyDescent="0.3">
      <c r="A47" s="41" t="s">
        <v>45</v>
      </c>
      <c r="B47" s="39">
        <v>36085.75</v>
      </c>
      <c r="C47" s="39">
        <v>17933.9078279491</v>
      </c>
      <c r="D47" s="56">
        <v>2727.6721708254099</v>
      </c>
      <c r="E47" s="184"/>
      <c r="F47" s="186" t="str">
        <f t="shared" si="0"/>
        <v>Pennsylvania</v>
      </c>
      <c r="G47" s="48">
        <v>2431.0844388647201</v>
      </c>
      <c r="H47" s="44">
        <v>0</v>
      </c>
      <c r="I47" s="44">
        <v>0</v>
      </c>
      <c r="J47" s="44">
        <v>0</v>
      </c>
      <c r="K47" s="44">
        <v>0</v>
      </c>
      <c r="L47" s="39">
        <v>29.563968838139999</v>
      </c>
      <c r="M47" s="39">
        <v>105.211962443244</v>
      </c>
      <c r="N47" s="39">
        <v>169.037930183161</v>
      </c>
      <c r="O47" s="39">
        <v>4.54308390022676</v>
      </c>
      <c r="P47" s="44">
        <v>0</v>
      </c>
      <c r="Q47" s="39">
        <v>79.8949267416384</v>
      </c>
      <c r="R47" s="44">
        <v>0</v>
      </c>
      <c r="S47" s="44">
        <v>0</v>
      </c>
    </row>
    <row r="48" spans="1:19" ht="18" customHeight="1" x14ac:dyDescent="0.3">
      <c r="A48" s="41" t="s">
        <v>46</v>
      </c>
      <c r="B48" s="39">
        <v>4251.5833333333303</v>
      </c>
      <c r="C48" s="39">
        <v>3728.8548402251099</v>
      </c>
      <c r="D48" s="56">
        <v>253.726153862068</v>
      </c>
      <c r="E48" s="184"/>
      <c r="F48" s="186" t="str">
        <f t="shared" si="0"/>
        <v>Puerto Rico</v>
      </c>
      <c r="G48" s="48">
        <v>12.014114366820399</v>
      </c>
      <c r="H48" s="39">
        <v>15.4964371737305</v>
      </c>
      <c r="I48" s="44">
        <v>0.23270440251572</v>
      </c>
      <c r="J48" s="39">
        <v>64.058184315408795</v>
      </c>
      <c r="K48" s="44">
        <v>0</v>
      </c>
      <c r="L48" s="39">
        <v>44.986178751803799</v>
      </c>
      <c r="M48" s="39">
        <v>45.379244658849899</v>
      </c>
      <c r="N48" s="39">
        <v>69.868020351669202</v>
      </c>
      <c r="O48" s="39">
        <v>8.4916267942583801</v>
      </c>
      <c r="P48" s="44">
        <v>0</v>
      </c>
      <c r="Q48" s="44">
        <v>0</v>
      </c>
      <c r="R48" s="44">
        <v>1.6912698412698399</v>
      </c>
      <c r="S48" s="44">
        <v>0</v>
      </c>
    </row>
    <row r="49" spans="1:19" ht="12.75" customHeight="1" x14ac:dyDescent="0.3">
      <c r="A49" s="41" t="s">
        <v>47</v>
      </c>
      <c r="B49" s="39">
        <v>3492.4166666666702</v>
      </c>
      <c r="C49" s="39">
        <v>2393.98853082409</v>
      </c>
      <c r="D49" s="56">
        <v>168.21696468302699</v>
      </c>
      <c r="E49" s="184"/>
      <c r="F49" s="186" t="str">
        <f t="shared" si="0"/>
        <v>Rhode Island</v>
      </c>
      <c r="G49" s="48">
        <v>138.5877669468</v>
      </c>
      <c r="H49" s="44">
        <v>0</v>
      </c>
      <c r="I49" s="44">
        <v>0</v>
      </c>
      <c r="J49" s="44">
        <v>1.9181254558716301</v>
      </c>
      <c r="K49" s="44">
        <v>0</v>
      </c>
      <c r="L49" s="39">
        <v>55.660609487861201</v>
      </c>
      <c r="M49" s="44">
        <v>0.75337378796947996</v>
      </c>
      <c r="N49" s="39">
        <v>7.3352483320978497</v>
      </c>
      <c r="O49" s="44">
        <v>0</v>
      </c>
      <c r="P49" s="44">
        <v>2.5048325771744402</v>
      </c>
      <c r="Q49" s="39">
        <v>5.5944121966240203</v>
      </c>
      <c r="R49" s="44">
        <v>0</v>
      </c>
      <c r="S49" s="39">
        <v>61.686321323464597</v>
      </c>
    </row>
    <row r="50" spans="1:19" ht="12.75" customHeight="1" x14ac:dyDescent="0.3">
      <c r="A50" s="41" t="s">
        <v>48</v>
      </c>
      <c r="B50" s="39">
        <v>7830</v>
      </c>
      <c r="C50" s="39">
        <v>2096.0348868047799</v>
      </c>
      <c r="D50" s="56">
        <v>407.68721866231698</v>
      </c>
      <c r="E50" s="184"/>
      <c r="F50" s="186" t="str">
        <f t="shared" si="0"/>
        <v>South Carolina</v>
      </c>
      <c r="G50" s="48">
        <v>380.52846952230101</v>
      </c>
      <c r="H50" s="44">
        <v>0</v>
      </c>
      <c r="I50" s="44">
        <v>0</v>
      </c>
      <c r="J50" s="39">
        <v>3.0166536652246898</v>
      </c>
      <c r="K50" s="44">
        <v>0</v>
      </c>
      <c r="L50" s="39">
        <v>23.272769052906099</v>
      </c>
      <c r="M50" s="39">
        <v>2.74581589958159</v>
      </c>
      <c r="N50" s="39">
        <v>11.255271220608</v>
      </c>
      <c r="O50" s="44">
        <v>0</v>
      </c>
      <c r="P50" s="44">
        <v>0</v>
      </c>
      <c r="Q50" s="39">
        <v>2.5805555555555602</v>
      </c>
      <c r="R50" s="44">
        <v>0</v>
      </c>
      <c r="S50" s="44">
        <v>0</v>
      </c>
    </row>
    <row r="51" spans="1:19" ht="12.75" customHeight="1" x14ac:dyDescent="0.3">
      <c r="A51" s="41" t="s">
        <v>49</v>
      </c>
      <c r="B51" s="39">
        <v>2802.4166666666702</v>
      </c>
      <c r="C51" s="39">
        <v>297.23668571845002</v>
      </c>
      <c r="D51" s="56">
        <v>158.355988529802</v>
      </c>
      <c r="E51" s="184"/>
      <c r="F51" s="186" t="str">
        <f t="shared" si="0"/>
        <v>South Dakota</v>
      </c>
      <c r="G51" s="48">
        <v>56.972132344952598</v>
      </c>
      <c r="H51" s="44">
        <v>0</v>
      </c>
      <c r="I51" s="39">
        <v>7.8403977244276399</v>
      </c>
      <c r="J51" s="44">
        <v>0</v>
      </c>
      <c r="K51" s="44">
        <v>0</v>
      </c>
      <c r="L51" s="39">
        <v>31.975213066382398</v>
      </c>
      <c r="M51" s="39">
        <v>78.986426633899399</v>
      </c>
      <c r="N51" s="39">
        <v>6.7993974258551502</v>
      </c>
      <c r="O51" s="44">
        <v>2.0851414225170402</v>
      </c>
      <c r="P51" s="39">
        <v>4.4166727966629002</v>
      </c>
      <c r="Q51" s="44">
        <v>2.7464426487977902</v>
      </c>
      <c r="R51" s="44">
        <v>2.1706559879693801</v>
      </c>
      <c r="S51" s="44">
        <v>0</v>
      </c>
    </row>
    <row r="52" spans="1:19" ht="12.75" customHeight="1" x14ac:dyDescent="0.3">
      <c r="A52" s="41" t="s">
        <v>50</v>
      </c>
      <c r="B52" s="39">
        <v>17310.083333333299</v>
      </c>
      <c r="C52" s="39">
        <v>5052.7868750274602</v>
      </c>
      <c r="D52" s="56">
        <v>1727.57630040545</v>
      </c>
      <c r="E52" s="184"/>
      <c r="F52" s="186" t="str">
        <f t="shared" si="0"/>
        <v>Tennessee</v>
      </c>
      <c r="G52" s="48">
        <v>1326.1711728969401</v>
      </c>
      <c r="H52" s="44">
        <v>0</v>
      </c>
      <c r="I52" s="44">
        <v>0</v>
      </c>
      <c r="J52" s="39">
        <v>248.01956322910101</v>
      </c>
      <c r="K52" s="44">
        <v>0</v>
      </c>
      <c r="L52" s="39">
        <v>101.84257942297999</v>
      </c>
      <c r="M52" s="39">
        <v>4.0720490620490599</v>
      </c>
      <c r="N52" s="39">
        <v>144.86797150630699</v>
      </c>
      <c r="O52" s="39">
        <v>215.868035952442</v>
      </c>
      <c r="P52" s="44">
        <v>49.147751907638799</v>
      </c>
      <c r="Q52" s="39">
        <v>42.316622731174</v>
      </c>
      <c r="R52" s="44">
        <v>0</v>
      </c>
      <c r="S52" s="39">
        <v>20.929231415720601</v>
      </c>
    </row>
    <row r="53" spans="1:19" ht="12.75" customHeight="1" x14ac:dyDescent="0.3">
      <c r="A53" s="41" t="s">
        <v>51</v>
      </c>
      <c r="B53" s="39">
        <v>20836.833333333299</v>
      </c>
      <c r="C53" s="39">
        <v>6846.72546571987</v>
      </c>
      <c r="D53" s="56">
        <v>699.626066259955</v>
      </c>
      <c r="E53" s="184"/>
      <c r="F53" s="186" t="str">
        <f t="shared" si="0"/>
        <v>Texas</v>
      </c>
      <c r="G53" s="48">
        <v>626.30449161782803</v>
      </c>
      <c r="H53" s="39">
        <v>73.591513292433604</v>
      </c>
      <c r="I53" s="44">
        <v>32.783231083844598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</row>
    <row r="54" spans="1:19" ht="12.75" customHeight="1" x14ac:dyDescent="0.3">
      <c r="A54" s="41" t="s">
        <v>52</v>
      </c>
      <c r="B54" s="39">
        <v>2946.25</v>
      </c>
      <c r="C54" s="39">
        <v>1034.1568342266401</v>
      </c>
      <c r="D54" s="56">
        <v>135.335833896434</v>
      </c>
      <c r="E54" s="184"/>
      <c r="F54" s="186" t="str">
        <f t="shared" si="0"/>
        <v>Utah</v>
      </c>
      <c r="G54" s="48">
        <v>107.256314418771</v>
      </c>
      <c r="H54" s="44">
        <v>0.3404927903712</v>
      </c>
      <c r="I54" s="44">
        <v>0.42382612370452999</v>
      </c>
      <c r="J54" s="39">
        <v>1.86134117391983</v>
      </c>
      <c r="K54" s="44">
        <v>0</v>
      </c>
      <c r="L54" s="39">
        <v>16.568261001922501</v>
      </c>
      <c r="M54" s="44">
        <v>0</v>
      </c>
      <c r="N54" s="39">
        <v>24.8968832119313</v>
      </c>
      <c r="O54" s="44">
        <v>1.5207294831335401</v>
      </c>
      <c r="P54" s="44">
        <v>0.50003168567806999</v>
      </c>
      <c r="Q54" s="44">
        <v>0.33739550217825998</v>
      </c>
      <c r="R54" s="44">
        <v>0</v>
      </c>
      <c r="S54" s="44">
        <v>3.2162033517541202</v>
      </c>
    </row>
    <row r="55" spans="1:19" ht="12.75" customHeight="1" x14ac:dyDescent="0.3">
      <c r="A55" s="41" t="s">
        <v>53</v>
      </c>
      <c r="B55" s="39">
        <v>2456</v>
      </c>
      <c r="C55" s="39">
        <v>1051.6666666666699</v>
      </c>
      <c r="D55" s="56">
        <v>418.25</v>
      </c>
      <c r="E55" s="184"/>
      <c r="F55" s="186" t="str">
        <f t="shared" si="0"/>
        <v>Vermont</v>
      </c>
      <c r="G55" s="48">
        <v>403.33333333333297</v>
      </c>
      <c r="H55" s="44">
        <v>0</v>
      </c>
      <c r="I55" s="44">
        <v>0</v>
      </c>
      <c r="J55" s="39">
        <v>0.91666666666666996</v>
      </c>
      <c r="K55" s="44">
        <v>0</v>
      </c>
      <c r="L55" s="39">
        <v>4.3333333333333304</v>
      </c>
      <c r="M55" s="39">
        <v>3</v>
      </c>
      <c r="N55" s="39">
        <v>6.25</v>
      </c>
      <c r="O55" s="44">
        <v>0</v>
      </c>
      <c r="P55" s="39">
        <v>0.16666666666666999</v>
      </c>
      <c r="Q55" s="39">
        <v>7.5833333333333401</v>
      </c>
      <c r="R55" s="44">
        <v>0</v>
      </c>
      <c r="S55" s="44">
        <v>0</v>
      </c>
    </row>
    <row r="56" spans="1:19" ht="12.75" customHeight="1" x14ac:dyDescent="0.3">
      <c r="A56" s="41" t="s">
        <v>54</v>
      </c>
      <c r="B56" s="39">
        <v>81.0833333333333</v>
      </c>
      <c r="C56" s="39">
        <v>61.6666666666667</v>
      </c>
      <c r="D56" s="56">
        <v>2.8333333333333299</v>
      </c>
      <c r="F56" s="186" t="str">
        <f t="shared" si="0"/>
        <v>Virgin Islands</v>
      </c>
      <c r="G56" s="53">
        <v>0.33333333333332998</v>
      </c>
      <c r="H56" s="44">
        <v>0</v>
      </c>
      <c r="I56" s="44">
        <v>8.3333333333329998E-2</v>
      </c>
      <c r="J56" s="39">
        <v>1.9166666666666701</v>
      </c>
      <c r="K56" s="44">
        <v>0</v>
      </c>
      <c r="L56" s="44">
        <v>0</v>
      </c>
      <c r="M56" s="44">
        <v>0.75</v>
      </c>
      <c r="N56" s="39">
        <v>0.25</v>
      </c>
      <c r="O56" s="39">
        <v>1.1666666666666701</v>
      </c>
      <c r="P56" s="44">
        <v>0</v>
      </c>
      <c r="Q56" s="44">
        <v>0</v>
      </c>
      <c r="R56" s="44">
        <v>0</v>
      </c>
      <c r="S56" s="39">
        <v>0.58333333333333004</v>
      </c>
    </row>
    <row r="57" spans="1:19" ht="12.75" customHeight="1" x14ac:dyDescent="0.3">
      <c r="A57" s="41" t="s">
        <v>55</v>
      </c>
      <c r="B57" s="39">
        <v>16457.166666666701</v>
      </c>
      <c r="C57" s="39">
        <v>7149.0833333333303</v>
      </c>
      <c r="D57" s="56">
        <v>2070.25</v>
      </c>
      <c r="F57" s="186" t="str">
        <f t="shared" si="0"/>
        <v>Virginia</v>
      </c>
      <c r="G57" s="48">
        <v>1770.75</v>
      </c>
      <c r="H57" s="44">
        <v>0</v>
      </c>
      <c r="I57" s="44">
        <v>0</v>
      </c>
      <c r="J57" s="39">
        <v>0.58333333333333004</v>
      </c>
      <c r="K57" s="44">
        <v>5.8333333333333304</v>
      </c>
      <c r="L57" s="39">
        <v>252.25</v>
      </c>
      <c r="M57" s="39">
        <v>48.25</v>
      </c>
      <c r="N57" s="39">
        <v>122.833333333333</v>
      </c>
      <c r="O57" s="39">
        <v>2.5</v>
      </c>
      <c r="P57" s="39">
        <v>2.25</v>
      </c>
      <c r="Q57" s="39">
        <v>8.6666666666666696</v>
      </c>
      <c r="R57" s="44">
        <v>0</v>
      </c>
      <c r="S57" s="44">
        <v>0</v>
      </c>
    </row>
    <row r="58" spans="1:19" ht="18" customHeight="1" x14ac:dyDescent="0.3">
      <c r="A58" s="41" t="s">
        <v>56</v>
      </c>
      <c r="B58" s="39">
        <v>39412</v>
      </c>
      <c r="C58" s="39">
        <v>25118.5</v>
      </c>
      <c r="D58" s="56">
        <v>10268.416666666701</v>
      </c>
      <c r="F58" s="186" t="str">
        <f t="shared" si="0"/>
        <v>Washington</v>
      </c>
      <c r="G58" s="48">
        <v>9366.3333333333394</v>
      </c>
      <c r="H58" s="39">
        <v>602.16666666666697</v>
      </c>
      <c r="I58" s="44">
        <v>0</v>
      </c>
      <c r="J58" s="39">
        <v>17.5833333333333</v>
      </c>
      <c r="K58" s="39">
        <v>2.9166666666666701</v>
      </c>
      <c r="L58" s="39">
        <v>361.58333333333297</v>
      </c>
      <c r="M58" s="39">
        <v>12</v>
      </c>
      <c r="N58" s="39">
        <v>175.25</v>
      </c>
      <c r="O58" s="39">
        <v>258</v>
      </c>
      <c r="P58" s="39">
        <v>12</v>
      </c>
      <c r="Q58" s="39">
        <v>35.8333333333333</v>
      </c>
      <c r="R58" s="44">
        <v>0</v>
      </c>
      <c r="S58" s="39">
        <v>617.75</v>
      </c>
    </row>
    <row r="59" spans="1:19" ht="12.75" customHeight="1" x14ac:dyDescent="0.3">
      <c r="A59" s="41" t="s">
        <v>57</v>
      </c>
      <c r="B59" s="39">
        <v>6083.0833333333303</v>
      </c>
      <c r="C59" s="39">
        <v>1179.5833333333301</v>
      </c>
      <c r="D59" s="56">
        <v>304.55319444444399</v>
      </c>
      <c r="F59" s="186" t="str">
        <f t="shared" si="0"/>
        <v>West Virginia</v>
      </c>
      <c r="G59" s="48">
        <v>159.89402777777801</v>
      </c>
      <c r="H59" s="39">
        <v>2.4513888888888902</v>
      </c>
      <c r="I59" s="39">
        <v>2.8769444444444399</v>
      </c>
      <c r="J59" s="39">
        <v>6.0097222222222202</v>
      </c>
      <c r="K59" s="44">
        <v>0.36611111111111</v>
      </c>
      <c r="L59" s="39">
        <v>43.490069444444501</v>
      </c>
      <c r="M59" s="39">
        <v>25.244930555555602</v>
      </c>
      <c r="N59" s="39">
        <v>90.354375000000005</v>
      </c>
      <c r="O59" s="44">
        <v>0</v>
      </c>
      <c r="P59" s="44">
        <v>1.75694444444445</v>
      </c>
      <c r="Q59" s="39">
        <v>3.4963888888888901</v>
      </c>
      <c r="R59" s="44">
        <v>0</v>
      </c>
      <c r="S59" s="39">
        <v>2.8525694444444398</v>
      </c>
    </row>
    <row r="60" spans="1:19" ht="12.75" customHeight="1" x14ac:dyDescent="0.3">
      <c r="A60" s="41" t="s">
        <v>58</v>
      </c>
      <c r="B60" s="39">
        <v>15172.416666666701</v>
      </c>
      <c r="C60" s="39">
        <v>3638</v>
      </c>
      <c r="D60" s="56">
        <v>1281.6666666666699</v>
      </c>
      <c r="E60" s="189"/>
      <c r="F60" s="186" t="str">
        <f t="shared" si="0"/>
        <v>Wisconsin</v>
      </c>
      <c r="G60" s="48">
        <v>891.25</v>
      </c>
      <c r="H60" s="44">
        <v>1.8333333333333299</v>
      </c>
      <c r="I60" s="39">
        <v>0.75</v>
      </c>
      <c r="J60" s="39">
        <v>169.083333333333</v>
      </c>
      <c r="K60" s="44">
        <v>0</v>
      </c>
      <c r="L60" s="39">
        <v>293.33333333333297</v>
      </c>
      <c r="M60" s="44">
        <v>0</v>
      </c>
      <c r="N60" s="39">
        <v>105.5</v>
      </c>
      <c r="O60" s="44">
        <v>1.8333333333333299</v>
      </c>
      <c r="P60" s="39">
        <v>2.9166666666666701</v>
      </c>
      <c r="Q60" s="39">
        <v>25.5833333333333</v>
      </c>
      <c r="R60" s="44">
        <v>0</v>
      </c>
      <c r="S60" s="39">
        <v>161.833333333333</v>
      </c>
    </row>
    <row r="61" spans="1:19" ht="12.75" customHeight="1" x14ac:dyDescent="0.3">
      <c r="A61" s="42" t="s">
        <v>59</v>
      </c>
      <c r="B61" s="46">
        <v>499.58333333333297</v>
      </c>
      <c r="C61" s="46">
        <v>223.5</v>
      </c>
      <c r="D61" s="57">
        <v>169.833333333333</v>
      </c>
      <c r="E61" s="180"/>
      <c r="F61" s="187" t="str">
        <f>A61</f>
        <v>Wyoming</v>
      </c>
      <c r="G61" s="51">
        <v>42.4166666666667</v>
      </c>
      <c r="H61" s="47">
        <v>0.75</v>
      </c>
      <c r="I61" s="47">
        <v>0</v>
      </c>
      <c r="J61" s="46">
        <v>131.25</v>
      </c>
      <c r="K61" s="47">
        <v>0</v>
      </c>
      <c r="L61" s="46">
        <v>5.5</v>
      </c>
      <c r="M61" s="47">
        <v>0</v>
      </c>
      <c r="N61" s="46">
        <v>10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</row>
    <row r="62" spans="1:19" x14ac:dyDescent="0.25">
      <c r="A62" s="5" t="s">
        <v>267</v>
      </c>
      <c r="E62" s="164"/>
    </row>
    <row r="63" spans="1:19" x14ac:dyDescent="0.25">
      <c r="A63" s="2" t="s">
        <v>2</v>
      </c>
    </row>
  </sheetData>
  <phoneticPr fontId="0" type="noConversion"/>
  <printOptions horizontalCentered="1" verticalCentered="1"/>
  <pageMargins left="0.25" right="0.25" top="0.25" bottom="0.25" header="0.25" footer="0"/>
  <pageSetup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D0302CE78CC4BB13800D8CA71650E" ma:contentTypeVersion="6" ma:contentTypeDescription="Create a new document." ma:contentTypeScope="" ma:versionID="9146ca4f916354ac707479bf125b20d9">
  <xsd:schema xmlns:xsd="http://www.w3.org/2001/XMLSchema" xmlns:xs="http://www.w3.org/2001/XMLSchema" xmlns:p="http://schemas.microsoft.com/office/2006/metadata/properties" xmlns:ns2="fce774b4-c9d4-4a8f-80fc-e2982472d72a" targetNamespace="http://schemas.microsoft.com/office/2006/metadata/properties" ma:root="true" ma:fieldsID="0c0e7fa043e5e3cc4fa8a03162e9344b" ns2:_="">
    <xsd:import namespace="fce774b4-c9d4-4a8f-80fc-e2982472d7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774b4-c9d4-4a8f-80fc-e2982472d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7D0EEE-12F4-49D2-BB6B-CE5846B74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596147-E843-4F53-8935-C4473F1AD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e774b4-c9d4-4a8f-80fc-e2982472d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2CAC2-22E1-4A1A-9EEE-20C219C43AF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e774b4-c9d4-4a8f-80fc-e2982472d72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14</vt:i4>
      </vt:variant>
    </vt:vector>
  </HeadingPairs>
  <TitlesOfParts>
    <vt:vector size="38" baseType="lpstr">
      <vt:lpstr>0</vt:lpstr>
      <vt:lpstr>List of Tables</vt:lpstr>
      <vt:lpstr>1A</vt:lpstr>
      <vt:lpstr>1B</vt:lpstr>
      <vt:lpstr>1C</vt:lpstr>
      <vt:lpstr>2</vt:lpstr>
      <vt:lpstr>3A</vt:lpstr>
      <vt:lpstr>3B</vt:lpstr>
      <vt:lpstr>4A</vt:lpstr>
      <vt:lpstr>4B</vt:lpstr>
      <vt:lpstr>5A</vt:lpstr>
      <vt:lpstr>5B</vt:lpstr>
      <vt:lpstr>6A</vt:lpstr>
      <vt:lpstr>6B</vt:lpstr>
      <vt:lpstr>6C</vt:lpstr>
      <vt:lpstr>7A</vt:lpstr>
      <vt:lpstr>7B</vt:lpstr>
      <vt:lpstr>8A</vt:lpstr>
      <vt:lpstr>8B</vt:lpstr>
      <vt:lpstr>9</vt:lpstr>
      <vt:lpstr>10A</vt:lpstr>
      <vt:lpstr>10B</vt:lpstr>
      <vt:lpstr>11A</vt:lpstr>
      <vt:lpstr>11B</vt:lpstr>
      <vt:lpstr>'1A'!Print_Area</vt:lpstr>
      <vt:lpstr>'1B'!Print_Area</vt:lpstr>
      <vt:lpstr>'1C'!Print_Area</vt:lpstr>
      <vt:lpstr>'2'!Print_Area</vt:lpstr>
      <vt:lpstr>'3B'!Print_Area</vt:lpstr>
      <vt:lpstr>'4A'!Print_Area</vt:lpstr>
      <vt:lpstr>'4B'!Print_Area</vt:lpstr>
      <vt:lpstr>'5A'!Print_Area</vt:lpstr>
      <vt:lpstr>'5B'!Print_Area</vt:lpstr>
      <vt:lpstr>'6A'!Print_Area</vt:lpstr>
      <vt:lpstr>'6B'!Print_Area</vt:lpstr>
      <vt:lpstr>'8B'!Print_Area</vt:lpstr>
      <vt:lpstr>'9'!Print_Area</vt:lpstr>
      <vt:lpstr>'List of Tables'!Print_Area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Yun.Song@ACF.hhs.gov</dc:creator>
  <cp:lastModifiedBy>Administrator</cp:lastModifiedBy>
  <cp:lastPrinted>2021-07-28T16:26:47Z</cp:lastPrinted>
  <dcterms:created xsi:type="dcterms:W3CDTF">1999-01-06T14:30:02Z</dcterms:created>
  <dcterms:modified xsi:type="dcterms:W3CDTF">2021-07-28T22:13:08Z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0x0101003A2D0302CE78CC4BB13800D8CA71650E</vt:lpwstr>
  </property>
</Properties>
</file>